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3-2022\αρχεία προς ανάρτηση\"/>
    </mc:Choice>
  </mc:AlternateContent>
  <xr:revisionPtr revIDLastSave="0" documentId="13_ncr:1_{921AB4D6-6B08-4E0A-9BD1-A275F7216789}" xr6:coauthVersionLast="46" xr6:coauthVersionMax="46" xr10:uidLastSave="{00000000-0000-0000-0000-000000000000}"/>
  <bookViews>
    <workbookView xWindow="-108" yWindow="-108" windowWidth="23256" windowHeight="12576" tabRatio="874" xr2:uid="{00000000-000D-0000-FFFF-FFFF00000000}"/>
  </bookViews>
  <sheets>
    <sheet name="Αδειοδοτική Κατάσταση ΦΒ" sheetId="12" r:id="rId1"/>
  </sheets>
  <externalReferences>
    <externalReference r:id="rId2"/>
  </externalReferences>
  <definedNames>
    <definedName name="_xlnm.Print_Area" localSheetId="0">'Αδειοδοτική Κατάσταση ΦΒ'!$A$1:$V$35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2" l="1"/>
  <c r="Q32" i="12"/>
  <c r="P32" i="12"/>
  <c r="O32" i="12"/>
  <c r="N32" i="12"/>
  <c r="S31" i="12"/>
  <c r="R31" i="12"/>
  <c r="M31" i="12"/>
  <c r="L31" i="12"/>
  <c r="K31" i="12"/>
  <c r="J31" i="12"/>
  <c r="I31" i="12"/>
  <c r="H31" i="12"/>
  <c r="G31" i="12"/>
  <c r="F31" i="12"/>
  <c r="E31" i="12"/>
  <c r="U31" i="12" s="1"/>
  <c r="V31" i="12" s="1"/>
  <c r="D31" i="12"/>
  <c r="C31" i="12"/>
  <c r="B31" i="12"/>
  <c r="S30" i="12"/>
  <c r="R30" i="12"/>
  <c r="M30" i="12"/>
  <c r="L30" i="12"/>
  <c r="K30" i="12"/>
  <c r="J30" i="12"/>
  <c r="I30" i="12"/>
  <c r="H30" i="12"/>
  <c r="G30" i="12"/>
  <c r="F30" i="12"/>
  <c r="E30" i="12"/>
  <c r="U30" i="12" s="1"/>
  <c r="V30" i="12" s="1"/>
  <c r="D30" i="12"/>
  <c r="C30" i="12"/>
  <c r="B30" i="12"/>
  <c r="S29" i="12"/>
  <c r="R29" i="12"/>
  <c r="M29" i="12"/>
  <c r="L29" i="12"/>
  <c r="K29" i="12"/>
  <c r="J29" i="12"/>
  <c r="I29" i="12"/>
  <c r="H29" i="12"/>
  <c r="G29" i="12"/>
  <c r="F29" i="12"/>
  <c r="E29" i="12"/>
  <c r="U29" i="12" s="1"/>
  <c r="V29" i="12" s="1"/>
  <c r="D29" i="12"/>
  <c r="C29" i="12"/>
  <c r="B29" i="12"/>
  <c r="S28" i="12"/>
  <c r="R28" i="12"/>
  <c r="M28" i="12"/>
  <c r="L28" i="12"/>
  <c r="K28" i="12"/>
  <c r="J28" i="12"/>
  <c r="I28" i="12"/>
  <c r="H28" i="12"/>
  <c r="G28" i="12"/>
  <c r="F28" i="12"/>
  <c r="E28" i="12"/>
  <c r="U28" i="12" s="1"/>
  <c r="V28" i="12" s="1"/>
  <c r="D28" i="12"/>
  <c r="C28" i="12"/>
  <c r="B28" i="12"/>
  <c r="S27" i="12"/>
  <c r="R27" i="12"/>
  <c r="M27" i="12"/>
  <c r="L27" i="12"/>
  <c r="K27" i="12"/>
  <c r="J27" i="12"/>
  <c r="I27" i="12"/>
  <c r="H27" i="12"/>
  <c r="G27" i="12"/>
  <c r="F27" i="12"/>
  <c r="E27" i="12"/>
  <c r="U27" i="12" s="1"/>
  <c r="V27" i="12" s="1"/>
  <c r="D27" i="12"/>
  <c r="C27" i="12"/>
  <c r="B27" i="12"/>
  <c r="S26" i="12"/>
  <c r="R26" i="12"/>
  <c r="M26" i="12"/>
  <c r="L26" i="12"/>
  <c r="K26" i="12"/>
  <c r="J26" i="12"/>
  <c r="I26" i="12"/>
  <c r="H26" i="12"/>
  <c r="G26" i="12"/>
  <c r="F26" i="12"/>
  <c r="E26" i="12"/>
  <c r="U26" i="12" s="1"/>
  <c r="V26" i="12" s="1"/>
  <c r="D26" i="12"/>
  <c r="C26" i="12"/>
  <c r="B26" i="12"/>
  <c r="S25" i="12"/>
  <c r="R25" i="12"/>
  <c r="M25" i="12"/>
  <c r="L25" i="12"/>
  <c r="K25" i="12"/>
  <c r="J25" i="12"/>
  <c r="I25" i="12"/>
  <c r="H25" i="12"/>
  <c r="G25" i="12"/>
  <c r="F25" i="12"/>
  <c r="E25" i="12"/>
  <c r="U25" i="12" s="1"/>
  <c r="V25" i="12" s="1"/>
  <c r="D25" i="12"/>
  <c r="C25" i="12"/>
  <c r="B25" i="12"/>
  <c r="S24" i="12"/>
  <c r="R24" i="12"/>
  <c r="M24" i="12"/>
  <c r="L24" i="12"/>
  <c r="K24" i="12"/>
  <c r="J24" i="12"/>
  <c r="I24" i="12"/>
  <c r="H24" i="12"/>
  <c r="G24" i="12"/>
  <c r="F24" i="12"/>
  <c r="E24" i="12"/>
  <c r="U24" i="12" s="1"/>
  <c r="V24" i="12" s="1"/>
  <c r="D24" i="12"/>
  <c r="C24" i="12"/>
  <c r="B24" i="12"/>
  <c r="S23" i="12"/>
  <c r="R23" i="12"/>
  <c r="M23" i="12"/>
  <c r="L23" i="12"/>
  <c r="K23" i="12"/>
  <c r="J23" i="12"/>
  <c r="I23" i="12"/>
  <c r="H23" i="12"/>
  <c r="G23" i="12"/>
  <c r="F23" i="12"/>
  <c r="E23" i="12"/>
  <c r="U23" i="12" s="1"/>
  <c r="V23" i="12" s="1"/>
  <c r="D23" i="12"/>
  <c r="C23" i="12"/>
  <c r="B23" i="12"/>
  <c r="S22" i="12"/>
  <c r="R22" i="12"/>
  <c r="M22" i="12"/>
  <c r="L22" i="12"/>
  <c r="K22" i="12"/>
  <c r="J22" i="12"/>
  <c r="I22" i="12"/>
  <c r="H22" i="12"/>
  <c r="G22" i="12"/>
  <c r="F22" i="12"/>
  <c r="E22" i="12"/>
  <c r="U22" i="12" s="1"/>
  <c r="V22" i="12" s="1"/>
  <c r="D22" i="12"/>
  <c r="C22" i="12"/>
  <c r="B22" i="12"/>
  <c r="S21" i="12"/>
  <c r="R21" i="12"/>
  <c r="M21" i="12"/>
  <c r="L21" i="12"/>
  <c r="K21" i="12"/>
  <c r="J21" i="12"/>
  <c r="I21" i="12"/>
  <c r="H21" i="12"/>
  <c r="G21" i="12"/>
  <c r="F21" i="12"/>
  <c r="E21" i="12"/>
  <c r="U21" i="12" s="1"/>
  <c r="V21" i="12" s="1"/>
  <c r="D21" i="12"/>
  <c r="C21" i="12"/>
  <c r="B21" i="12"/>
  <c r="S20" i="12"/>
  <c r="R20" i="12"/>
  <c r="M20" i="12"/>
  <c r="L20" i="12"/>
  <c r="K20" i="12"/>
  <c r="J20" i="12"/>
  <c r="I20" i="12"/>
  <c r="H20" i="12"/>
  <c r="G20" i="12"/>
  <c r="F20" i="12"/>
  <c r="E20" i="12"/>
  <c r="U20" i="12" s="1"/>
  <c r="V20" i="12" s="1"/>
  <c r="D20" i="12"/>
  <c r="C20" i="12"/>
  <c r="B20" i="12"/>
  <c r="S19" i="12"/>
  <c r="R19" i="12"/>
  <c r="M19" i="12"/>
  <c r="L19" i="12"/>
  <c r="K19" i="12"/>
  <c r="J19" i="12"/>
  <c r="I19" i="12"/>
  <c r="H19" i="12"/>
  <c r="G19" i="12"/>
  <c r="F19" i="12"/>
  <c r="E19" i="12"/>
  <c r="U19" i="12" s="1"/>
  <c r="V19" i="12" s="1"/>
  <c r="D19" i="12"/>
  <c r="C19" i="12"/>
  <c r="B19" i="12"/>
  <c r="S18" i="12"/>
  <c r="R18" i="12"/>
  <c r="M18" i="12"/>
  <c r="L18" i="12"/>
  <c r="K18" i="12"/>
  <c r="J18" i="12"/>
  <c r="I18" i="12"/>
  <c r="H18" i="12"/>
  <c r="G18" i="12"/>
  <c r="F18" i="12"/>
  <c r="E18" i="12"/>
  <c r="U18" i="12" s="1"/>
  <c r="V18" i="12" s="1"/>
  <c r="D18" i="12"/>
  <c r="C18" i="12"/>
  <c r="B18" i="12"/>
  <c r="S17" i="12"/>
  <c r="R17" i="12"/>
  <c r="M17" i="12"/>
  <c r="L17" i="12"/>
  <c r="K17" i="12"/>
  <c r="J17" i="12"/>
  <c r="I17" i="12"/>
  <c r="H17" i="12"/>
  <c r="G17" i="12"/>
  <c r="F17" i="12"/>
  <c r="E17" i="12"/>
  <c r="U17" i="12" s="1"/>
  <c r="V17" i="12" s="1"/>
  <c r="D17" i="12"/>
  <c r="C17" i="12"/>
  <c r="B17" i="12"/>
  <c r="S16" i="12"/>
  <c r="R16" i="12"/>
  <c r="M16" i="12"/>
  <c r="L16" i="12"/>
  <c r="K16" i="12"/>
  <c r="J16" i="12"/>
  <c r="I16" i="12"/>
  <c r="H16" i="12"/>
  <c r="G16" i="12"/>
  <c r="F16" i="12"/>
  <c r="E16" i="12"/>
  <c r="U16" i="12" s="1"/>
  <c r="V16" i="12" s="1"/>
  <c r="D16" i="12"/>
  <c r="C16" i="12"/>
  <c r="B16" i="12"/>
  <c r="S15" i="12"/>
  <c r="R15" i="12"/>
  <c r="M15" i="12"/>
  <c r="L15" i="12"/>
  <c r="K15" i="12"/>
  <c r="J15" i="12"/>
  <c r="I15" i="12"/>
  <c r="H15" i="12"/>
  <c r="G15" i="12"/>
  <c r="F15" i="12"/>
  <c r="E15" i="12"/>
  <c r="U15" i="12" s="1"/>
  <c r="V15" i="12" s="1"/>
  <c r="D15" i="12"/>
  <c r="C15" i="12"/>
  <c r="B15" i="12"/>
  <c r="S14" i="12"/>
  <c r="R14" i="12"/>
  <c r="M14" i="12"/>
  <c r="L14" i="12"/>
  <c r="K14" i="12"/>
  <c r="J14" i="12"/>
  <c r="I14" i="12"/>
  <c r="H14" i="12"/>
  <c r="G14" i="12"/>
  <c r="F14" i="12"/>
  <c r="E14" i="12"/>
  <c r="U14" i="12" s="1"/>
  <c r="V14" i="12" s="1"/>
  <c r="D14" i="12"/>
  <c r="C14" i="12"/>
  <c r="B14" i="12"/>
  <c r="S13" i="12"/>
  <c r="R13" i="12"/>
  <c r="M13" i="12"/>
  <c r="L13" i="12"/>
  <c r="K13" i="12"/>
  <c r="J13" i="12"/>
  <c r="I13" i="12"/>
  <c r="H13" i="12"/>
  <c r="G13" i="12"/>
  <c r="F13" i="12"/>
  <c r="E13" i="12"/>
  <c r="U13" i="12" s="1"/>
  <c r="V13" i="12" s="1"/>
  <c r="D13" i="12"/>
  <c r="C13" i="12"/>
  <c r="B13" i="12"/>
  <c r="S12" i="12"/>
  <c r="R12" i="12"/>
  <c r="M12" i="12"/>
  <c r="L12" i="12"/>
  <c r="K12" i="12"/>
  <c r="J12" i="12"/>
  <c r="I12" i="12"/>
  <c r="H12" i="12"/>
  <c r="G12" i="12"/>
  <c r="F12" i="12"/>
  <c r="E12" i="12"/>
  <c r="U12" i="12" s="1"/>
  <c r="V12" i="12" s="1"/>
  <c r="D12" i="12"/>
  <c r="C12" i="12"/>
  <c r="B12" i="12"/>
  <c r="S11" i="12"/>
  <c r="R11" i="12"/>
  <c r="M11" i="12"/>
  <c r="L11" i="12"/>
  <c r="K11" i="12"/>
  <c r="J11" i="12"/>
  <c r="I11" i="12"/>
  <c r="H11" i="12"/>
  <c r="G11" i="12"/>
  <c r="F11" i="12"/>
  <c r="E11" i="12"/>
  <c r="U11" i="12" s="1"/>
  <c r="V11" i="12" s="1"/>
  <c r="D11" i="12"/>
  <c r="C11" i="12"/>
  <c r="B11" i="12"/>
  <c r="S10" i="12"/>
  <c r="R10" i="12"/>
  <c r="M10" i="12"/>
  <c r="L10" i="12"/>
  <c r="K10" i="12"/>
  <c r="J10" i="12"/>
  <c r="I10" i="12"/>
  <c r="H10" i="12"/>
  <c r="G10" i="12"/>
  <c r="F10" i="12"/>
  <c r="E10" i="12"/>
  <c r="U10" i="12" s="1"/>
  <c r="V10" i="12" s="1"/>
  <c r="D10" i="12"/>
  <c r="C10" i="12"/>
  <c r="B10" i="12"/>
  <c r="S9" i="12"/>
  <c r="R9" i="12"/>
  <c r="M9" i="12"/>
  <c r="L9" i="12"/>
  <c r="K9" i="12"/>
  <c r="J9" i="12"/>
  <c r="I9" i="12"/>
  <c r="H9" i="12"/>
  <c r="G9" i="12"/>
  <c r="F9" i="12"/>
  <c r="E9" i="12"/>
  <c r="U9" i="12" s="1"/>
  <c r="V9" i="12" s="1"/>
  <c r="D9" i="12"/>
  <c r="C9" i="12"/>
  <c r="B9" i="12"/>
  <c r="S8" i="12"/>
  <c r="R8" i="12"/>
  <c r="M8" i="12"/>
  <c r="L8" i="12"/>
  <c r="K8" i="12"/>
  <c r="J8" i="12"/>
  <c r="I8" i="12"/>
  <c r="H8" i="12"/>
  <c r="G8" i="12"/>
  <c r="F8" i="12"/>
  <c r="E8" i="12"/>
  <c r="U8" i="12" s="1"/>
  <c r="V8" i="12" s="1"/>
  <c r="D8" i="12"/>
  <c r="C8" i="12"/>
  <c r="B8" i="12"/>
  <c r="S7" i="12"/>
  <c r="R7" i="12"/>
  <c r="M7" i="12"/>
  <c r="L7" i="12"/>
  <c r="K7" i="12"/>
  <c r="J7" i="12"/>
  <c r="I7" i="12"/>
  <c r="H7" i="12"/>
  <c r="G7" i="12"/>
  <c r="F7" i="12"/>
  <c r="E7" i="12"/>
  <c r="U7" i="12" s="1"/>
  <c r="V7" i="12" s="1"/>
  <c r="D7" i="12"/>
  <c r="C7" i="12"/>
  <c r="B7" i="12"/>
  <c r="S6" i="12"/>
  <c r="R6" i="12"/>
  <c r="M6" i="12"/>
  <c r="L6" i="12"/>
  <c r="K6" i="12"/>
  <c r="J6" i="12"/>
  <c r="I6" i="12"/>
  <c r="H6" i="12"/>
  <c r="G6" i="12"/>
  <c r="F6" i="12"/>
  <c r="E6" i="12"/>
  <c r="U6" i="12" s="1"/>
  <c r="V6" i="12" s="1"/>
  <c r="D6" i="12"/>
  <c r="C6" i="12"/>
  <c r="B6" i="12"/>
  <c r="S5" i="12"/>
  <c r="R5" i="12"/>
  <c r="M5" i="12"/>
  <c r="L5" i="12"/>
  <c r="K5" i="12"/>
  <c r="J5" i="12"/>
  <c r="I5" i="12"/>
  <c r="H5" i="12"/>
  <c r="G5" i="12"/>
  <c r="F5" i="12"/>
  <c r="E5" i="12"/>
  <c r="U5" i="12" s="1"/>
  <c r="V5" i="12" s="1"/>
  <c r="D5" i="12"/>
  <c r="C5" i="12"/>
  <c r="B5" i="12"/>
  <c r="S4" i="12"/>
  <c r="S32" i="12" s="1"/>
  <c r="R4" i="12"/>
  <c r="R32" i="12" s="1"/>
  <c r="M4" i="12"/>
  <c r="M32" i="12" s="1"/>
  <c r="L4" i="12"/>
  <c r="L32" i="12" s="1"/>
  <c r="K4" i="12"/>
  <c r="K32" i="12" s="1"/>
  <c r="J4" i="12"/>
  <c r="J32" i="12" s="1"/>
  <c r="I4" i="12"/>
  <c r="I32" i="12" s="1"/>
  <c r="H4" i="12"/>
  <c r="H32" i="12" s="1"/>
  <c r="G4" i="12"/>
  <c r="G32" i="12" s="1"/>
  <c r="F4" i="12"/>
  <c r="F32" i="12" s="1"/>
  <c r="E4" i="12"/>
  <c r="E32" i="12" s="1"/>
  <c r="D4" i="12"/>
  <c r="D32" i="12" s="1"/>
  <c r="C4" i="12"/>
  <c r="C32" i="12" s="1"/>
  <c r="B4" i="12"/>
  <c r="B32" i="12" s="1"/>
  <c r="U4" i="12" l="1"/>
  <c r="U32" i="12" l="1"/>
  <c r="V4" i="12"/>
  <c r="V32" i="12" s="1"/>
</calcChain>
</file>

<file path=xl/sharedStrings.xml><?xml version="1.0" encoding="utf-8"?>
<sst xmlns="http://schemas.openxmlformats.org/spreadsheetml/2006/main" count="60" uniqueCount="51">
  <si>
    <t>ΣΙΦΝΟΣ</t>
  </si>
  <si>
    <t>ΚΥΘΝΟΣ</t>
  </si>
  <si>
    <t xml:space="preserve"> </t>
  </si>
  <si>
    <t>ΣΥΜΗ</t>
  </si>
  <si>
    <t>ΡΟΔΟΣ</t>
  </si>
  <si>
    <t>ΛΗΜΝΟΣ</t>
  </si>
  <si>
    <t>ΑΣΤΥΠΑΛΑΙΑ</t>
  </si>
  <si>
    <t>ΣΚΥΡΟΣ</t>
  </si>
  <si>
    <t>ΑΜΟΡΓΟΣ</t>
  </si>
  <si>
    <t>ΙΚΑΡΙΑ</t>
  </si>
  <si>
    <t>ΠΑΤΜΟΣ</t>
  </si>
  <si>
    <t>ΣΕΡΙΦΟΣ</t>
  </si>
  <si>
    <t>ΕΡΕΙΚΟΥΣΑ</t>
  </si>
  <si>
    <t>ΜΗ ΔΙΑΣΥΝΔΕΔΕΜΕΝΑ ΝΗΣΙΑ</t>
  </si>
  <si>
    <t xml:space="preserve">ΣΤΟΙΧΕΙΑ ΑΔΕΙΟΔΟΤΙΚΗΣ ΚΑΤΑΣΤΑΣΗΣ ΦΩΤΟΒΟΛΤΑΪΚΩΝ ΣΥΣΤΗΜΑΤΩΝ ΕΙΔΙΚΟΥ ΠΡΟΓΡΑΜΜΑΤΟΣ ΣΤΕΓΗΣ </t>
  </si>
  <si>
    <t>ΣΤΟΙΧΕΙΑ ΑΔΕΙΟΔΟΤΙΚΗΣ ΚΑΤΑΣΤΑΣΗΣ ΦΩΤΟΒΟΛΤΑΪΚΩΝ ΣΥΣΤΗΜΑΤΩΝ ΕΙΔΙΚΟΥ ΠΡΟΓΡΑΜΜΑΤΟΣ NET METERING</t>
  </si>
  <si>
    <t>ΣΤΟΙΧΕΙΑ ΑΔΕΙΟΔΟΤΙΚΗΣ ΚΑΤΑΣΤΑΣΗΣ ΦΩΤΟΒΟΛΤΑΪΚΩΝ ΣΤΑΘΜΩΝ                                                                              ( ΠΛΗΝ ΕΙΔΙΚΟΥ ΠΡΟΓΡΑΜΜΑΤΟΣ)</t>
  </si>
  <si>
    <t>ΠΕΡΙΘΩΡΙΟ ΙΣΧΥΟΣ Φ/Β ΣΤΑΘΜΩΝ ΣΤΑ ΜΔΝ</t>
  </si>
  <si>
    <t>ΠΛΗΘΟΣ ΑΙΤΗΣΕΩΝ</t>
  </si>
  <si>
    <t>ΙΣΧΥΣ ΑΙΤΗΣΕΩΝ ΓΙΑ ΣΥΝΔΕΣΗ            (kW)</t>
  </si>
  <si>
    <t>ΠΛΗΘΟΣ ΠΡΟΣΦΟΡΩΝ ΟΡΩΝ ΣΥΝΔΕΣΗΣ, ΣΥΜΒΑΣΕΩΝ ΣΥΝΔΕΣΗΣ ΚΑΙ ΠΩΛΗΣΗΣ</t>
  </si>
  <si>
    <t>ΙΣΧΥΣ ΠΡΟΣΦΟΡΩΝ ΟΡΩΝ ΣΥΝΔΕΣΗΣ, ΣΥΜΒΑΣΕΩΝ ΣΥΝΔΕΣΗΣ ΚΑΙ ΠΩΛΗΣΗΣ                   (kW)</t>
  </si>
  <si>
    <t>ΠΛΗΘΟΣ ΛΕΙΤΟΥΡΓΟΥΝΤΩΝ</t>
  </si>
  <si>
    <t>ΙΣΧΥΣ ΛΕΙΤΟΥΡΓΟΥΝΤΩΝ      (kW)</t>
  </si>
  <si>
    <t>ΙΣΧΥΣ ΑΙΤΗΣΕΩΝ         (kW)</t>
  </si>
  <si>
    <t>ΙΣΧΥΣ ΠΡΟΣΦΟΡΩΝ ΟΡΩΝ ΣΥΝΔΕΣΗ, ΣΥΜΒΑΣΕΩΝ ΣΥΝΔΕΣΗΣ ΚΑΙ ΠΩΛΗΣΗΣ         (kW)</t>
  </si>
  <si>
    <t>ΙΣΧΥΣ ΛΕΙΤΟΥΡΓΟΥΝΤΩΝ              (kW)</t>
  </si>
  <si>
    <t>ΠΕΡΙΘΩΡΙΟ ΙΣΧΥΟΣ Φ/Β ΣΤΑΘΜΩΝ ΑΠΟ ΡΑΕ *                                 (kW)</t>
  </si>
  <si>
    <t>ΣΥΝΟΛΙΚΗ ΕΓΚΑΤΕΣΤΗΜΕΝΗ ΙΣΧΥΣ ΠΟΥ ΔΕΣΜΕΥΕΙ ΗΛΕΚΤΡΙΚΟ ΧΩΡΟ (kW)</t>
  </si>
  <si>
    <t>ΥΠΟΛΟΙΠΟ ΔΙΑΘΕΣΙΜΟ ΠΕΡΙΘΩΡΙΟ **                  (kW)</t>
  </si>
  <si>
    <t>ΑΓΑΘΟΝΗΣΙ</t>
  </si>
  <si>
    <t>ΑΓΙΟΣ ΕΥΣΤΡΑΤΙΟΣ</t>
  </si>
  <si>
    <t>ΑΝΑΦΗ</t>
  </si>
  <si>
    <t>ΑΝΤΙΚΥΘΗΡΑ</t>
  </si>
  <si>
    <t>ΑΡΚΟΙ</t>
  </si>
  <si>
    <t>ΓΑΥΔΟΣ</t>
  </si>
  <si>
    <t>ΔΟΝΟΥΣΑ</t>
  </si>
  <si>
    <t>ΘΗΡΑ</t>
  </si>
  <si>
    <t>ΚΑΡΠΑΘΟΣ</t>
  </si>
  <si>
    <t>ΛΕΣΒΟΣ</t>
  </si>
  <si>
    <t>ΜΕΓΙΣΤΗ</t>
  </si>
  <si>
    <t>ΜΗΛΟΣ</t>
  </si>
  <si>
    <t>ΟΘΩΝΟΙ</t>
  </si>
  <si>
    <t>ΣΑΜΟΣ</t>
  </si>
  <si>
    <t>ΧΙΟΣ</t>
  </si>
  <si>
    <t>ΣΥΝΟΛA</t>
  </si>
  <si>
    <t>** Οι αρμόδιες τοπικές υπηρεσίες του Δικτύου στα ΜΔΝ ενημερώνουν τους ενδιαφερόμενους για το εκάστοτε διαθέσιμο περιθώριο, καθώς και για την ικανοποίηση των αιτημάτων τους.</t>
  </si>
  <si>
    <t xml:space="preserve">*Με την Απόφαση ΡΑΕ 96/2007 τα Μη Διασυνδεδεμένα Νησιά καθορίσθηκαν ως περιοχές με κορεσμένα δίκτυα για την ανάπτυξη Φωτοβολταϊκών Σταθμών (Φ/Β). Με την Απόφαση ΡΑΕ 616/2016 προσδιορίσθηκε το περιθώριο για Φ/Β Σταθμούς (Εξαιρέσεις, Άδειες Παραγωγής και  Ειδικό Πρόγραμμα σε κτιριακές εγκαταστάσεις) </t>
  </si>
  <si>
    <t>ΚΩΣ-ΚΑΛΥΜΝΟΣ</t>
  </si>
  <si>
    <t>***  Τα ΗΣ Συρου, Πάρου, Μυκόνου και Κρήτης δεν περιλαμβάνονται λόγω διασύνδεσής τους.</t>
  </si>
  <si>
    <t>ΗΜΕΡΟΜΗΝΙΑ ΕΝΗΜΕΡΩΣΗΣ :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</si>
</sst>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8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4"/>
      <color indexed="8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Fill="1" applyBorder="1" applyProtection="1"/>
    <xf numFmtId="4" fontId="0" fillId="0" borderId="0" xfId="0" applyNumberFormat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20" xfId="0" applyNumberFormat="1" applyBorder="1"/>
    <xf numFmtId="0" fontId="1" fillId="0" borderId="3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0" fillId="0" borderId="19" xfId="0" applyBorder="1"/>
    <xf numFmtId="0" fontId="0" fillId="0" borderId="1" xfId="0" applyBorder="1"/>
    <xf numFmtId="4" fontId="0" fillId="0" borderId="21" xfId="0" applyNumberFormat="1" applyBorder="1"/>
    <xf numFmtId="4" fontId="0" fillId="0" borderId="1" xfId="0" applyNumberFormat="1" applyBorder="1"/>
    <xf numFmtId="4" fontId="0" fillId="0" borderId="20" xfId="0" applyNumberFormat="1" applyBorder="1"/>
    <xf numFmtId="0" fontId="2" fillId="0" borderId="22" xfId="0" applyFont="1" applyBorder="1"/>
    <xf numFmtId="4" fontId="0" fillId="0" borderId="23" xfId="0" applyNumberFormat="1" applyBorder="1"/>
    <xf numFmtId="4" fontId="0" fillId="0" borderId="24" xfId="0" applyNumberFormat="1" applyBorder="1"/>
    <xf numFmtId="0" fontId="0" fillId="0" borderId="25" xfId="0" applyBorder="1"/>
    <xf numFmtId="0" fontId="2" fillId="0" borderId="2" xfId="0" applyFont="1" applyBorder="1"/>
    <xf numFmtId="4" fontId="0" fillId="0" borderId="26" xfId="0" applyNumberFormat="1" applyBorder="1"/>
    <xf numFmtId="4" fontId="0" fillId="0" borderId="27" xfId="0" applyNumberFormat="1" applyBorder="1"/>
    <xf numFmtId="4" fontId="2" fillId="2" borderId="28" xfId="0" applyNumberFormat="1" applyFont="1" applyFill="1" applyBorder="1"/>
    <xf numFmtId="0" fontId="3" fillId="0" borderId="0" xfId="0" applyFont="1" applyProtection="1"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essis/Desktop/&#913;&#929;&#935;&#917;&#921;&#913;%20&#913;&#921;&#932;&#919;&#924;&#913;&#932;&#937;&#925;%20&#928;&#929;&#927;&#931;%20&#913;&#925;&#913;&#929;&#932;&#919;&#931;&#919;/2022/01-03-2022/&#928;&#921;&#925;&#913;&#922;&#917;&#931;%20&#928;&#917;&#929;&#921;&#920;&#937;&#929;&#921;&#937;&#925;%20&#922;&#913;&#921;%20&#913;&#916;&#917;&#921;&#927;&#916;&#927;&#932;&#921;&#922;&#919;&#931;%20&#922;&#913;&#932;&#913;&#931;&#932;&#913;&#931;&#919;&#931;%20&#934;&#914;_01_11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δειοδοτική Κατάσταση ΦΒ"/>
      <sheetName val="ΠΙΝΑΚΑΣ ΠΕΡΙΘΩΡΙΩΝ"/>
      <sheetName val="νετ ενεργα πιβοτ"/>
      <sheetName val="net energa"/>
      <sheetName val="νετ αδεια πιβοτ"/>
      <sheetName val="net adeiodotikh"/>
      <sheetName val="νετ υποβολη πιβοτ"/>
      <sheetName val="net aithmata"/>
      <sheetName val="στεγη υποβολη πιβοτ"/>
      <sheetName val="stegh aithmata"/>
      <sheetName val="στεγη ενεργα πιβοτ"/>
      <sheetName val="stegh energa"/>
      <sheetName val="στεγη αδεια πιβοτ"/>
      <sheetName val="stegh adeiodotikh"/>
      <sheetName val="fb adeiodotikh"/>
      <sheetName val="ΦΒ ΕΝΕΡΓΑ ΠΙΒΟΤ"/>
      <sheetName val="fb energa"/>
      <sheetName val="fb aithmata"/>
      <sheetName val="ΙΣΧΥΣ ΑΙΤΗΜΑΤΩΝ"/>
    </sheetNames>
    <sheetDataSet>
      <sheetData sheetId="0"/>
      <sheetData sheetId="1"/>
      <sheetData sheetId="2">
        <row r="4">
          <cell r="A4" t="str">
            <v>ΛΗΜΝΟΣ</v>
          </cell>
          <cell r="B4">
            <v>4</v>
          </cell>
          <cell r="C4">
            <v>27.12</v>
          </cell>
        </row>
        <row r="5">
          <cell r="A5" t="str">
            <v>ΠΑΤΜΟΣ</v>
          </cell>
          <cell r="B5">
            <v>1</v>
          </cell>
          <cell r="C5">
            <v>4.9349999999999996</v>
          </cell>
        </row>
        <row r="6">
          <cell r="A6" t="str">
            <v>ΡΟΔΟΣ</v>
          </cell>
          <cell r="B6">
            <v>36</v>
          </cell>
          <cell r="C6">
            <v>542.68999999999994</v>
          </cell>
        </row>
        <row r="7">
          <cell r="A7" t="str">
            <v>ΙΚΑΡΙΑ</v>
          </cell>
          <cell r="B7">
            <v>2</v>
          </cell>
          <cell r="C7">
            <v>17.600000000000001</v>
          </cell>
        </row>
        <row r="8">
          <cell r="A8" t="str">
            <v>ΣΑΜΟΣ</v>
          </cell>
          <cell r="B8">
            <v>10</v>
          </cell>
          <cell r="C8">
            <v>95.799999999999983</v>
          </cell>
        </row>
        <row r="9">
          <cell r="A9" t="str">
            <v>ΧΙΟΣ</v>
          </cell>
          <cell r="B9">
            <v>9</v>
          </cell>
          <cell r="C9">
            <v>79.149999999999991</v>
          </cell>
        </row>
        <row r="10">
          <cell r="A10" t="str">
            <v>ΛΕΣΒΟΣ</v>
          </cell>
          <cell r="B10">
            <v>8</v>
          </cell>
          <cell r="C10">
            <v>61.379999999999995</v>
          </cell>
        </row>
        <row r="11">
          <cell r="A11" t="str">
            <v>ΚΩΣ-ΚΑΛΥΜΝΟΣ</v>
          </cell>
          <cell r="B11">
            <v>18</v>
          </cell>
          <cell r="C11">
            <v>202.35499999999999</v>
          </cell>
        </row>
        <row r="12">
          <cell r="A12" t="str">
            <v>ΜΗΛΟΣ</v>
          </cell>
          <cell r="B12">
            <v>2</v>
          </cell>
          <cell r="C12">
            <v>19.734999999999999</v>
          </cell>
        </row>
        <row r="13">
          <cell r="A13" t="str">
            <v>ΘΗΡΑ</v>
          </cell>
          <cell r="B13">
            <v>11</v>
          </cell>
          <cell r="C13">
            <v>86.22</v>
          </cell>
        </row>
        <row r="14">
          <cell r="A14" t="str">
            <v>ΚΥΘΝΟΣ</v>
          </cell>
          <cell r="B14">
            <v>2</v>
          </cell>
          <cell r="C14">
            <v>29.535</v>
          </cell>
        </row>
        <row r="15">
          <cell r="A15" t="str">
            <v>ΑΣΤΥΠΑΛΑΙΑ</v>
          </cell>
          <cell r="B15">
            <v>1</v>
          </cell>
          <cell r="C15">
            <v>2</v>
          </cell>
        </row>
        <row r="16">
          <cell r="A16" t="str">
            <v>ΚΑΡΠΑΘΟΣ</v>
          </cell>
          <cell r="B16">
            <v>4</v>
          </cell>
          <cell r="C16">
            <v>27.6</v>
          </cell>
        </row>
        <row r="17">
          <cell r="A17" t="str">
            <v>(κενό)</v>
          </cell>
        </row>
        <row r="18">
          <cell r="A18" t="str">
            <v>Γενικό Άθροισμα</v>
          </cell>
          <cell r="B18">
            <v>108</v>
          </cell>
          <cell r="C18">
            <v>1196.1200000000001</v>
          </cell>
        </row>
      </sheetData>
      <sheetData sheetId="3"/>
      <sheetData sheetId="4">
        <row r="4">
          <cell r="A4" t="str">
            <v>ΛΗΜΝΟΣ</v>
          </cell>
          <cell r="B4">
            <v>5</v>
          </cell>
          <cell r="C4">
            <v>41.42</v>
          </cell>
        </row>
        <row r="5">
          <cell r="A5" t="str">
            <v>ΡΟΔΟΣ</v>
          </cell>
          <cell r="B5">
            <v>46</v>
          </cell>
          <cell r="C5">
            <v>1513.4699999999991</v>
          </cell>
        </row>
        <row r="6">
          <cell r="A6" t="str">
            <v>ΣΑΜΟΣ</v>
          </cell>
          <cell r="B6">
            <v>8</v>
          </cell>
          <cell r="C6">
            <v>135</v>
          </cell>
        </row>
        <row r="7">
          <cell r="A7" t="str">
            <v>ΛΕΣΒΟΣ</v>
          </cell>
          <cell r="B7">
            <v>3</v>
          </cell>
          <cell r="C7">
            <v>17</v>
          </cell>
        </row>
        <row r="8">
          <cell r="A8" t="str">
            <v>ΜΗΛΟΣ</v>
          </cell>
          <cell r="B8">
            <v>3</v>
          </cell>
          <cell r="C8">
            <v>18.54</v>
          </cell>
        </row>
        <row r="9">
          <cell r="A9" t="str">
            <v>ΚΩΣ-ΚΑΛΥΜΝΟΣ</v>
          </cell>
          <cell r="B9">
            <v>16</v>
          </cell>
          <cell r="C9">
            <v>119.205</v>
          </cell>
        </row>
        <row r="10">
          <cell r="A10" t="str">
            <v>(κενό)</v>
          </cell>
        </row>
        <row r="11">
          <cell r="A11" t="str">
            <v>ΧΙΟΣ</v>
          </cell>
          <cell r="B11">
            <v>3</v>
          </cell>
          <cell r="C11">
            <v>39.700000000000003</v>
          </cell>
        </row>
        <row r="12">
          <cell r="A12" t="str">
            <v>ΚΑΡΠΑΘΟ</v>
          </cell>
          <cell r="B12">
            <v>4</v>
          </cell>
          <cell r="C12">
            <v>38.5</v>
          </cell>
        </row>
        <row r="13">
          <cell r="A13" t="str">
            <v>ΘΗΡΑ</v>
          </cell>
          <cell r="B13">
            <v>4</v>
          </cell>
          <cell r="C13">
            <v>43.61</v>
          </cell>
        </row>
        <row r="14">
          <cell r="A14" t="str">
            <v>ΑΜΟΡΓΟΣ</v>
          </cell>
          <cell r="B14">
            <v>1</v>
          </cell>
          <cell r="C14">
            <v>24.57</v>
          </cell>
        </row>
        <row r="15">
          <cell r="A15" t="str">
            <v>Γενικό Άθροισμα</v>
          </cell>
          <cell r="B15">
            <v>93</v>
          </cell>
          <cell r="C15">
            <v>1991.0150000000001</v>
          </cell>
        </row>
      </sheetData>
      <sheetData sheetId="5"/>
      <sheetData sheetId="6">
        <row r="4">
          <cell r="A4" t="str">
            <v>ΚΥΘΝΟΣ</v>
          </cell>
          <cell r="B4">
            <v>1</v>
          </cell>
          <cell r="C4">
            <v>9.9</v>
          </cell>
        </row>
        <row r="5">
          <cell r="A5" t="str">
            <v>ΛΗΜΝΟΣ</v>
          </cell>
          <cell r="B5">
            <v>4</v>
          </cell>
          <cell r="C5">
            <v>154.73500000000001</v>
          </cell>
        </row>
        <row r="6">
          <cell r="A6" t="str">
            <v>ΡΟΔΟΣ</v>
          </cell>
          <cell r="B6">
            <v>18</v>
          </cell>
          <cell r="C6">
            <v>395.92</v>
          </cell>
        </row>
        <row r="7">
          <cell r="A7" t="str">
            <v>(κενό)</v>
          </cell>
        </row>
        <row r="8">
          <cell r="A8" t="str">
            <v xml:space="preserve">ΣΑΜΟΣ </v>
          </cell>
          <cell r="B8">
            <v>4</v>
          </cell>
          <cell r="C8">
            <v>21.03</v>
          </cell>
        </row>
        <row r="9">
          <cell r="A9" t="str">
            <v xml:space="preserve">ΚΩΣ </v>
          </cell>
          <cell r="B9">
            <v>7</v>
          </cell>
          <cell r="C9">
            <v>374.28</v>
          </cell>
        </row>
        <row r="10">
          <cell r="A10" t="str">
            <v xml:space="preserve">ΧΙΟΣ </v>
          </cell>
          <cell r="B10">
            <v>10</v>
          </cell>
          <cell r="C10">
            <v>61.595000000000006</v>
          </cell>
        </row>
        <row r="11">
          <cell r="A11" t="str">
            <v>ΛΕΣΒΟΣ (ΣΥΜΠΛΕΓΜΑ)</v>
          </cell>
          <cell r="B11">
            <v>7</v>
          </cell>
          <cell r="C11">
            <v>74.800000000000011</v>
          </cell>
        </row>
        <row r="12">
          <cell r="A12" t="str">
            <v>ΘΗΡΑΣ (ΣΥΜΠΛΕΓΜΑ)</v>
          </cell>
          <cell r="B12">
            <v>2</v>
          </cell>
          <cell r="C12">
            <v>33.21</v>
          </cell>
        </row>
        <row r="13">
          <cell r="A13" t="str">
            <v>ΣΚΥΡΟΣ</v>
          </cell>
          <cell r="B13">
            <v>3</v>
          </cell>
          <cell r="C13">
            <v>100</v>
          </cell>
        </row>
      </sheetData>
      <sheetData sheetId="7"/>
      <sheetData sheetId="8">
        <row r="4">
          <cell r="A4" t="str">
            <v>(κενό)</v>
          </cell>
        </row>
        <row r="5">
          <cell r="A5" t="str">
            <v>Γενικό Άθροισμα</v>
          </cell>
        </row>
      </sheetData>
      <sheetData sheetId="9"/>
      <sheetData sheetId="10">
        <row r="4">
          <cell r="A4" t="str">
            <v>ΑΜΟΡΓΟΣ</v>
          </cell>
          <cell r="B4">
            <v>3</v>
          </cell>
          <cell r="C4">
            <v>14.740000000000002</v>
          </cell>
        </row>
        <row r="5">
          <cell r="A5" t="str">
            <v>ΑΣΤΥΠΑΛΑΙΑ</v>
          </cell>
          <cell r="B5">
            <v>6</v>
          </cell>
          <cell r="C5">
            <v>29.55</v>
          </cell>
        </row>
        <row r="6">
          <cell r="A6" t="str">
            <v>ΙΚΑΡΙΑ</v>
          </cell>
          <cell r="B6">
            <v>19</v>
          </cell>
          <cell r="C6">
            <v>93.65</v>
          </cell>
        </row>
        <row r="7">
          <cell r="A7" t="str">
            <v>ΚΡΗΤΗ</v>
          </cell>
          <cell r="B7">
            <v>1947</v>
          </cell>
          <cell r="C7">
            <v>17395.415999999939</v>
          </cell>
        </row>
        <row r="8">
          <cell r="A8" t="str">
            <v>ΛΗΜΝΟΣ</v>
          </cell>
          <cell r="B8">
            <v>6</v>
          </cell>
          <cell r="C8">
            <v>29.314999999999998</v>
          </cell>
        </row>
        <row r="9">
          <cell r="A9" t="str">
            <v>ΠΑΤΜΟΣ</v>
          </cell>
          <cell r="B9">
            <v>8</v>
          </cell>
          <cell r="C9">
            <v>39.32</v>
          </cell>
        </row>
        <row r="10">
          <cell r="A10" t="str">
            <v>ΡΟΔΟΣ</v>
          </cell>
          <cell r="B10">
            <v>248</v>
          </cell>
          <cell r="C10">
            <v>1211.2399999999993</v>
          </cell>
        </row>
        <row r="11">
          <cell r="A11" t="str">
            <v>ΣΕΡΙΦΟΣ</v>
          </cell>
          <cell r="B11">
            <v>9</v>
          </cell>
          <cell r="C11">
            <v>39.869999999999997</v>
          </cell>
        </row>
        <row r="12">
          <cell r="A12" t="str">
            <v>ΣΙΦΝΟΣ</v>
          </cell>
          <cell r="B12">
            <v>36</v>
          </cell>
          <cell r="C12">
            <v>177.65</v>
          </cell>
        </row>
        <row r="13">
          <cell r="A13" t="str">
            <v>ΣΚΥΡΟΣ</v>
          </cell>
          <cell r="B13">
            <v>5</v>
          </cell>
          <cell r="C13">
            <v>24.56</v>
          </cell>
        </row>
        <row r="14">
          <cell r="A14" t="str">
            <v>ΧΙΟΣ</v>
          </cell>
          <cell r="B14">
            <v>334</v>
          </cell>
          <cell r="C14">
            <v>1629.1650000000006</v>
          </cell>
        </row>
        <row r="15">
          <cell r="A15" t="str">
            <v>ΣΑΜΟΣ</v>
          </cell>
          <cell r="B15">
            <v>6</v>
          </cell>
          <cell r="C15">
            <v>29.04</v>
          </cell>
        </row>
        <row r="16">
          <cell r="A16" t="str">
            <v>ΚΩΣ-ΚΑΛΥΜΝΟΣ</v>
          </cell>
          <cell r="B16">
            <v>143</v>
          </cell>
          <cell r="C16">
            <v>701.8100000000004</v>
          </cell>
        </row>
        <row r="17">
          <cell r="A17" t="str">
            <v>ΛΕΣΒΟΣ</v>
          </cell>
          <cell r="B17">
            <v>41</v>
          </cell>
          <cell r="C17">
            <v>193.84500000000003</v>
          </cell>
        </row>
        <row r="18">
          <cell r="A18" t="str">
            <v>ΚΑΡΠΑΘΟΣ</v>
          </cell>
          <cell r="B18">
            <v>5</v>
          </cell>
          <cell r="C18">
            <v>24.569999999999997</v>
          </cell>
        </row>
        <row r="19">
          <cell r="A19" t="str">
            <v>ΘΗΡΑ</v>
          </cell>
          <cell r="B19">
            <v>75</v>
          </cell>
          <cell r="C19">
            <v>364.33</v>
          </cell>
        </row>
        <row r="20">
          <cell r="A20" t="str">
            <v>ΜΗΛΟΣ</v>
          </cell>
          <cell r="B20">
            <v>15</v>
          </cell>
          <cell r="C20">
            <v>73.709999999999994</v>
          </cell>
        </row>
        <row r="21">
          <cell r="A21" t="str">
            <v>Γενικό Άθροισμα</v>
          </cell>
          <cell r="B21">
            <v>2906</v>
          </cell>
          <cell r="C21">
            <v>22071.781000000279</v>
          </cell>
        </row>
      </sheetData>
      <sheetData sheetId="11"/>
      <sheetData sheetId="12">
        <row r="4">
          <cell r="A4" t="str">
            <v>ΑΣΤΥΠΑΛΑΙΑ</v>
          </cell>
          <cell r="B4">
            <v>2</v>
          </cell>
          <cell r="C4">
            <v>10</v>
          </cell>
        </row>
        <row r="5">
          <cell r="A5" t="str">
            <v>ΚΡΗΤΗ</v>
          </cell>
          <cell r="B5">
            <v>77</v>
          </cell>
          <cell r="C5">
            <v>740.42999999999984</v>
          </cell>
        </row>
        <row r="6">
          <cell r="A6" t="str">
            <v>ΡΟΔΟΣ</v>
          </cell>
          <cell r="B6">
            <v>45</v>
          </cell>
          <cell r="C6">
            <v>218.37499999999997</v>
          </cell>
        </row>
        <row r="7">
          <cell r="A7" t="str">
            <v>ΣΙΦΝΟΣ</v>
          </cell>
          <cell r="B7">
            <v>2</v>
          </cell>
          <cell r="C7">
            <v>10</v>
          </cell>
        </row>
        <row r="8">
          <cell r="A8" t="str">
            <v>ΧΙΟΣ</v>
          </cell>
          <cell r="B8">
            <v>9</v>
          </cell>
          <cell r="C8">
            <v>44.309999999999995</v>
          </cell>
        </row>
        <row r="9">
          <cell r="A9" t="str">
            <v>(κενό)</v>
          </cell>
        </row>
        <row r="10">
          <cell r="A10" t="str">
            <v>ΠΑΡΟΣ (ΣΥΠΛΕΓΜΑ)</v>
          </cell>
          <cell r="B10">
            <v>7</v>
          </cell>
          <cell r="C10">
            <v>32.134999999999998</v>
          </cell>
        </row>
        <row r="11">
          <cell r="A11" t="str">
            <v>ΚΩΣ-ΚΑΛΥΜΝΟΣ</v>
          </cell>
          <cell r="B11">
            <v>21</v>
          </cell>
          <cell r="C11">
            <v>103.85000000000001</v>
          </cell>
        </row>
        <row r="12">
          <cell r="A12" t="str">
            <v xml:space="preserve">ΛΕΣΒΟΣ </v>
          </cell>
          <cell r="B12">
            <v>2</v>
          </cell>
          <cell r="C12">
            <v>9.68</v>
          </cell>
        </row>
        <row r="13">
          <cell r="A13" t="str">
            <v xml:space="preserve">ΜΗΛΟΣ </v>
          </cell>
          <cell r="B13">
            <v>4</v>
          </cell>
          <cell r="C13">
            <v>19.59</v>
          </cell>
        </row>
        <row r="14">
          <cell r="A14" t="str">
            <v xml:space="preserve">ΘΗΡΑΣ </v>
          </cell>
          <cell r="B14">
            <v>6</v>
          </cell>
          <cell r="C14">
            <v>29.220000000000006</v>
          </cell>
        </row>
        <row r="15">
          <cell r="A15" t="str">
            <v>Γενικό Άθροισμα</v>
          </cell>
          <cell r="B15">
            <v>175</v>
          </cell>
          <cell r="C15">
            <v>1217.5900000000004</v>
          </cell>
        </row>
      </sheetData>
      <sheetData sheetId="13"/>
      <sheetData sheetId="14"/>
      <sheetData sheetId="15">
        <row r="4">
          <cell r="A4" t="str">
            <v>ΑΜΟΡΓΟΣ</v>
          </cell>
          <cell r="B4">
            <v>3</v>
          </cell>
          <cell r="C4">
            <v>293.51</v>
          </cell>
        </row>
        <row r="5">
          <cell r="A5" t="str">
            <v>ΑΣΤΥΠΑΛΑΙΑ</v>
          </cell>
          <cell r="B5">
            <v>4</v>
          </cell>
          <cell r="C5">
            <v>319.21000000000004</v>
          </cell>
        </row>
        <row r="6">
          <cell r="A6" t="str">
            <v>ΘΗΡΑ</v>
          </cell>
          <cell r="B6">
            <v>2</v>
          </cell>
          <cell r="C6">
            <v>249.1</v>
          </cell>
        </row>
        <row r="7">
          <cell r="A7" t="str">
            <v>ΙΚΑΡΙΑ</v>
          </cell>
          <cell r="B7">
            <v>3</v>
          </cell>
          <cell r="C7">
            <v>398.8</v>
          </cell>
        </row>
        <row r="8">
          <cell r="A8" t="str">
            <v>ΚΑΡΠΑΘΟΣ</v>
          </cell>
          <cell r="B8">
            <v>17</v>
          </cell>
          <cell r="C8">
            <v>1161.8819999999996</v>
          </cell>
        </row>
        <row r="9">
          <cell r="A9" t="str">
            <v>ΚΡΗΤΗ</v>
          </cell>
          <cell r="B9">
            <v>1047</v>
          </cell>
          <cell r="C9">
            <v>78292.977999999814</v>
          </cell>
        </row>
        <row r="10">
          <cell r="A10" t="str">
            <v>ΚΥΘΝΟΣ</v>
          </cell>
          <cell r="B10">
            <v>3</v>
          </cell>
          <cell r="C10">
            <v>238.25</v>
          </cell>
        </row>
        <row r="11">
          <cell r="A11" t="str">
            <v>ΛΕΣΒΟΣ</v>
          </cell>
          <cell r="B11">
            <v>133</v>
          </cell>
          <cell r="C11">
            <v>8837.9549999999945</v>
          </cell>
        </row>
        <row r="12">
          <cell r="A12" t="str">
            <v>ΛΗΜΝΟΣ</v>
          </cell>
          <cell r="B12">
            <v>32</v>
          </cell>
          <cell r="C12">
            <v>1889.14</v>
          </cell>
        </row>
        <row r="13">
          <cell r="A13" t="str">
            <v>ΜΗΛΟΣ</v>
          </cell>
          <cell r="B13">
            <v>7</v>
          </cell>
          <cell r="C13">
            <v>618.06000000000006</v>
          </cell>
        </row>
        <row r="14">
          <cell r="A14" t="str">
            <v>ΜΥΚΟΝΟΣ</v>
          </cell>
          <cell r="B14">
            <v>10</v>
          </cell>
          <cell r="C14">
            <v>1044.29</v>
          </cell>
        </row>
        <row r="15">
          <cell r="A15" t="str">
            <v>ΠΑΡΟΣ</v>
          </cell>
          <cell r="B15">
            <v>46</v>
          </cell>
          <cell r="C15">
            <v>4107.5350000000008</v>
          </cell>
        </row>
        <row r="16">
          <cell r="A16" t="str">
            <v>ΠΑΤΜΟΣ</v>
          </cell>
          <cell r="B16">
            <v>1</v>
          </cell>
          <cell r="C16">
            <v>149.625</v>
          </cell>
        </row>
        <row r="17">
          <cell r="A17" t="str">
            <v>ΡΟΔΟΣ</v>
          </cell>
          <cell r="B17">
            <v>216</v>
          </cell>
          <cell r="C17">
            <v>18164.37899999999</v>
          </cell>
        </row>
        <row r="18">
          <cell r="A18" t="str">
            <v>ΣΑΜΟΣ</v>
          </cell>
          <cell r="B18">
            <v>63</v>
          </cell>
          <cell r="C18">
            <v>4372.9250000000002</v>
          </cell>
        </row>
        <row r="19">
          <cell r="A19" t="str">
            <v>ΣΕΡΙΦΟΣ</v>
          </cell>
          <cell r="B19">
            <v>1</v>
          </cell>
          <cell r="C19">
            <v>99.84</v>
          </cell>
        </row>
        <row r="20">
          <cell r="A20" t="str">
            <v>ΣΙΦΝΟΣ</v>
          </cell>
          <cell r="B20">
            <v>2</v>
          </cell>
          <cell r="C20">
            <v>202.56</v>
          </cell>
        </row>
        <row r="21">
          <cell r="A21" t="str">
            <v>ΣΚΥΡΟΣ</v>
          </cell>
          <cell r="B21">
            <v>4</v>
          </cell>
          <cell r="C21">
            <v>317.52</v>
          </cell>
        </row>
        <row r="22">
          <cell r="A22" t="str">
            <v>ΣΥΜΗ</v>
          </cell>
          <cell r="B22">
            <v>3</v>
          </cell>
          <cell r="C22">
            <v>189.54</v>
          </cell>
        </row>
        <row r="23">
          <cell r="A23" t="str">
            <v>ΣΥΡΟΣ</v>
          </cell>
          <cell r="B23">
            <v>13</v>
          </cell>
          <cell r="C23">
            <v>987.6</v>
          </cell>
        </row>
        <row r="24">
          <cell r="A24" t="str">
            <v>ΧΙΟΣ</v>
          </cell>
          <cell r="B24">
            <v>55</v>
          </cell>
          <cell r="C24">
            <v>5173.4399999999996</v>
          </cell>
        </row>
        <row r="25">
          <cell r="A25" t="str">
            <v>ΚΩΣ-ΚΑΛΥΜΝΟΣ</v>
          </cell>
          <cell r="B25">
            <v>92</v>
          </cell>
          <cell r="C25">
            <v>8777.7220000000034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"/>
  <sheetViews>
    <sheetView tabSelected="1" view="pageBreakPreview" zoomScale="60" zoomScaleNormal="100" workbookViewId="0">
      <selection activeCell="H17" sqref="H17"/>
    </sheetView>
  </sheetViews>
  <sheetFormatPr defaultRowHeight="14.4" x14ac:dyDescent="0.3"/>
  <cols>
    <col min="1" max="1" width="17.88671875" customWidth="1"/>
    <col min="2" max="2" width="10.88671875" customWidth="1"/>
    <col min="3" max="3" width="11.6640625" customWidth="1"/>
    <col min="4" max="4" width="14" customWidth="1"/>
    <col min="5" max="5" width="15" customWidth="1"/>
    <col min="6" max="6" width="12.88671875" customWidth="1"/>
    <col min="7" max="13" width="12.44140625" customWidth="1"/>
    <col min="14" max="14" width="11.44140625" customWidth="1"/>
    <col min="15" max="15" width="10.44140625" customWidth="1"/>
    <col min="16" max="17" width="15.5546875" customWidth="1"/>
    <col min="18" max="18" width="13.44140625" customWidth="1"/>
    <col min="19" max="19" width="13.33203125" customWidth="1"/>
    <col min="20" max="20" width="13.88671875" customWidth="1"/>
    <col min="21" max="21" width="16.5546875" customWidth="1"/>
    <col min="22" max="22" width="17.109375" customWidth="1"/>
    <col min="25" max="25" width="10.109375" bestFit="1" customWidth="1"/>
    <col min="26" max="26" width="11.109375" customWidth="1"/>
  </cols>
  <sheetData>
    <row r="1" spans="1:27" ht="24" thickBot="1" x14ac:dyDescent="0.35">
      <c r="A1" s="10"/>
      <c r="B1" s="41" t="s">
        <v>50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7" ht="33.75" customHeight="1" x14ac:dyDescent="0.3">
      <c r="A2" s="43" t="s">
        <v>13</v>
      </c>
      <c r="B2" s="45" t="s">
        <v>14</v>
      </c>
      <c r="C2" s="46"/>
      <c r="D2" s="46"/>
      <c r="E2" s="46"/>
      <c r="F2" s="46"/>
      <c r="G2" s="47"/>
      <c r="H2" s="45" t="s">
        <v>15</v>
      </c>
      <c r="I2" s="46"/>
      <c r="J2" s="46"/>
      <c r="K2" s="46"/>
      <c r="L2" s="46"/>
      <c r="M2" s="47"/>
      <c r="N2" s="45" t="s">
        <v>16</v>
      </c>
      <c r="O2" s="46"/>
      <c r="P2" s="46"/>
      <c r="Q2" s="46"/>
      <c r="R2" s="46"/>
      <c r="S2" s="47"/>
      <c r="T2" s="48" t="s">
        <v>17</v>
      </c>
      <c r="U2" s="49"/>
      <c r="V2" s="50"/>
    </row>
    <row r="3" spans="1:27" ht="115.95" customHeight="1" thickBot="1" x14ac:dyDescent="0.35">
      <c r="A3" s="44"/>
      <c r="B3" s="11" t="s">
        <v>18</v>
      </c>
      <c r="C3" s="12" t="s">
        <v>19</v>
      </c>
      <c r="D3" s="13" t="s">
        <v>20</v>
      </c>
      <c r="E3" s="12" t="s">
        <v>21</v>
      </c>
      <c r="F3" s="13" t="s">
        <v>22</v>
      </c>
      <c r="G3" s="14" t="s">
        <v>23</v>
      </c>
      <c r="H3" s="11" t="s">
        <v>18</v>
      </c>
      <c r="I3" s="12" t="s">
        <v>19</v>
      </c>
      <c r="J3" s="13" t="s">
        <v>20</v>
      </c>
      <c r="K3" s="12" t="s">
        <v>21</v>
      </c>
      <c r="L3" s="13" t="s">
        <v>22</v>
      </c>
      <c r="M3" s="14" t="s">
        <v>23</v>
      </c>
      <c r="N3" s="15" t="s">
        <v>18</v>
      </c>
      <c r="O3" s="16" t="s">
        <v>24</v>
      </c>
      <c r="P3" s="17" t="s">
        <v>20</v>
      </c>
      <c r="Q3" s="18" t="s">
        <v>25</v>
      </c>
      <c r="R3" s="17" t="s">
        <v>22</v>
      </c>
      <c r="S3" s="19" t="s">
        <v>26</v>
      </c>
      <c r="T3" s="20" t="s">
        <v>27</v>
      </c>
      <c r="U3" s="16" t="s">
        <v>28</v>
      </c>
      <c r="V3" s="21" t="s">
        <v>29</v>
      </c>
      <c r="W3" s="1"/>
      <c r="X3" s="1"/>
      <c r="Y3" s="1"/>
    </row>
    <row r="4" spans="1:27" ht="15" thickBot="1" x14ac:dyDescent="0.35">
      <c r="A4" s="22" t="s">
        <v>30</v>
      </c>
      <c r="B4" s="5">
        <f>IFERROR(VLOOKUP(A4,'[1]στεγη υποβολη πιβοτ'!$A$4:$C$6,2,),0)</f>
        <v>0</v>
      </c>
      <c r="C4" s="6">
        <f>IFERROR(VLOOKUP(A4,'[1]στεγη υποβολη πιβοτ'!$A$4:$C$6,3,),0)</f>
        <v>0</v>
      </c>
      <c r="D4" s="6">
        <f>IFERROR(VLOOKUP(A4,'[1]στεγη αδεια πιβοτ'!$A$4:$C$16,2,),0)</f>
        <v>0</v>
      </c>
      <c r="E4" s="6">
        <f>IFERROR(VLOOKUP(A4,'[1]στεγη αδεια πιβοτ'!$A$4:$C$16,3,),0)</f>
        <v>0</v>
      </c>
      <c r="F4" s="6">
        <f>IFERROR(VLOOKUP(A4,'[1]στεγη ενεργα πιβοτ'!$A$4:$C$23,2,),0)</f>
        <v>0</v>
      </c>
      <c r="G4" s="7">
        <f>IFERROR(VLOOKUP(A4,'[1]στεγη ενεργα πιβοτ'!$A$4:$C$23,3,),0)</f>
        <v>0</v>
      </c>
      <c r="H4" s="8">
        <f>IFERROR(VLOOKUP(A4,'[1]νετ υποβολη πιβοτ'!$A$4:$C$13,2,),0)</f>
        <v>0</v>
      </c>
      <c r="I4" s="6">
        <f>IFERROR(VLOOKUP(A4,'[1]νετ υποβολη πιβοτ'!$A$4:$C$13,3,),0)</f>
        <v>0</v>
      </c>
      <c r="J4" s="6">
        <f>IFERROR(VLOOKUP(A4,'[1]νετ αδεια πιβοτ'!$A$4:$C$19,2,),0)</f>
        <v>0</v>
      </c>
      <c r="K4" s="6">
        <f>IFERROR(VLOOKUP(A4,'[1]νετ αδεια πιβοτ'!$A$4:$C$19,3,),0)</f>
        <v>0</v>
      </c>
      <c r="L4" s="6">
        <f>IFERROR(VLOOKUP(A4,'[1]νετ ενεργα πιβοτ'!$A$4:$C$18,2,),0)</f>
        <v>0</v>
      </c>
      <c r="M4" s="7">
        <f>IFERROR(VLOOKUP(A4,'[1]νετ ενεργα πιβοτ'!$A$4:$C$18,3,),0)</f>
        <v>0</v>
      </c>
      <c r="N4" s="23">
        <v>0</v>
      </c>
      <c r="O4" s="23">
        <v>0</v>
      </c>
      <c r="P4" s="23">
        <v>0</v>
      </c>
      <c r="Q4" s="23">
        <v>0</v>
      </c>
      <c r="R4" s="24">
        <f>IFERROR(VLOOKUP(A4,'[1]ΦΒ ΕΝΕΡΓΑ ΠΙΒΟΤ'!$A$4:$C$25,2,),0)</f>
        <v>0</v>
      </c>
      <c r="S4" s="9">
        <f>IFERROR(VLOOKUP(A4,'[1]ΦΒ ΕΝΕΡΓΑ ΠΙΒΟΤ'!$A$4:$C$25,3,),0)</f>
        <v>0</v>
      </c>
      <c r="T4" s="25">
        <v>26</v>
      </c>
      <c r="U4" s="26">
        <f>E4+G4+Q4+S4+K4+M4</f>
        <v>0</v>
      </c>
      <c r="V4" s="27">
        <f>T4-U4</f>
        <v>26</v>
      </c>
      <c r="W4" s="2"/>
      <c r="X4" s="2"/>
      <c r="Y4" s="2"/>
      <c r="Z4" s="3"/>
      <c r="AA4" s="3"/>
    </row>
    <row r="5" spans="1:27" ht="15" thickBot="1" x14ac:dyDescent="0.35">
      <c r="A5" s="28" t="s">
        <v>31</v>
      </c>
      <c r="B5" s="5">
        <f>IFERROR(VLOOKUP(A5,'[1]στεγη υποβολη πιβοτ'!$A$4:$C$6,2,),0)</f>
        <v>0</v>
      </c>
      <c r="C5" s="6">
        <f>IFERROR(VLOOKUP(A5,'[1]στεγη υποβολη πιβοτ'!$A$4:$C$6,3,),0)</f>
        <v>0</v>
      </c>
      <c r="D5" s="6">
        <f>IFERROR(VLOOKUP(A5,'[1]στεγη αδεια πιβοτ'!$A$4:$C$16,2,),0)</f>
        <v>0</v>
      </c>
      <c r="E5" s="6">
        <f>IFERROR(VLOOKUP(A5,'[1]στεγη αδεια πιβοτ'!$A$4:$C$16,3,),0)</f>
        <v>0</v>
      </c>
      <c r="F5" s="6">
        <f>IFERROR(VLOOKUP(A5,'[1]στεγη ενεργα πιβοτ'!$A$4:$C$23,2,),0)</f>
        <v>0</v>
      </c>
      <c r="G5" s="7">
        <f>IFERROR(VLOOKUP(A5,'[1]στεγη ενεργα πιβοτ'!$A$4:$C$23,3,),0)</f>
        <v>0</v>
      </c>
      <c r="H5" s="8">
        <f>IFERROR(VLOOKUP(A5,'[1]νετ υποβολη πιβοτ'!$A$4:$C$13,2,),0)</f>
        <v>0</v>
      </c>
      <c r="I5" s="6">
        <f>IFERROR(VLOOKUP(A5,'[1]νετ υποβολη πιβοτ'!$A$4:$C$13,3,),0)</f>
        <v>0</v>
      </c>
      <c r="J5" s="6">
        <f>IFERROR(VLOOKUP(A5,'[1]νετ αδεια πιβοτ'!$A$4:$C$19,2,),0)</f>
        <v>0</v>
      </c>
      <c r="K5" s="6">
        <f>IFERROR(VLOOKUP(A5,'[1]νετ αδεια πιβοτ'!$A$4:$C$19,3,),0)</f>
        <v>0</v>
      </c>
      <c r="L5" s="6">
        <f>IFERROR(VLOOKUP(A5,'[1]νετ ενεργα πιβοτ'!$A$4:$C$18,2,),0)</f>
        <v>0</v>
      </c>
      <c r="M5" s="7">
        <f>IFERROR(VLOOKUP(A5,'[1]νετ ενεργα πιβοτ'!$A$4:$C$18,3,),0)</f>
        <v>0</v>
      </c>
      <c r="N5" s="23">
        <v>0</v>
      </c>
      <c r="O5" s="23">
        <v>0</v>
      </c>
      <c r="P5" s="23">
        <v>0</v>
      </c>
      <c r="Q5" s="23">
        <v>0</v>
      </c>
      <c r="R5" s="24">
        <f>IFERROR(VLOOKUP(A5,'[1]ΦΒ ΕΝΕΡΓΑ ΠΙΒΟΤ'!$A$4:$C$25,2,),0)</f>
        <v>0</v>
      </c>
      <c r="S5" s="9">
        <f>IFERROR(VLOOKUP(A5,'[1]ΦΒ ΕΝΕΡΓΑ ΠΙΒΟΤ'!$A$4:$C$25,3,),0)</f>
        <v>0</v>
      </c>
      <c r="T5" s="29">
        <v>62.1</v>
      </c>
      <c r="U5" s="26">
        <f t="shared" ref="U5:U31" si="0">E5+G5+Q5+S5+K5+M5</f>
        <v>0</v>
      </c>
      <c r="V5" s="30">
        <f t="shared" ref="V5:V31" si="1">T5-U5</f>
        <v>62.1</v>
      </c>
      <c r="W5" s="2"/>
      <c r="X5" s="2"/>
      <c r="Y5" s="2"/>
      <c r="Z5" s="3"/>
      <c r="AA5" s="3"/>
    </row>
    <row r="6" spans="1:27" ht="15" thickBot="1" x14ac:dyDescent="0.35">
      <c r="A6" s="28" t="s">
        <v>8</v>
      </c>
      <c r="B6" s="5">
        <f>IFERROR(VLOOKUP(A6,'[1]στεγη υποβολη πιβοτ'!$A$4:$C$6,2,),0)</f>
        <v>0</v>
      </c>
      <c r="C6" s="6">
        <f>IFERROR(VLOOKUP(A6,'[1]στεγη υποβολη πιβοτ'!$A$4:$C$6,3,),0)</f>
        <v>0</v>
      </c>
      <c r="D6" s="6">
        <f>IFERROR(VLOOKUP(A6,'[1]στεγη αδεια πιβοτ'!$A$4:$C$16,2,),0)</f>
        <v>0</v>
      </c>
      <c r="E6" s="6">
        <f>IFERROR(VLOOKUP(A6,'[1]στεγη αδεια πιβοτ'!$A$4:$C$16,3,),0)</f>
        <v>0</v>
      </c>
      <c r="F6" s="6">
        <f>IFERROR(VLOOKUP(A6,'[1]στεγη ενεργα πιβοτ'!$A$4:$C$23,2,),0)</f>
        <v>3</v>
      </c>
      <c r="G6" s="7">
        <f>IFERROR(VLOOKUP(A6,'[1]στεγη ενεργα πιβοτ'!$A$4:$C$23,3,),0)</f>
        <v>14.740000000000002</v>
      </c>
      <c r="H6" s="8">
        <f>IFERROR(VLOOKUP(A6,'[1]νετ υποβολη πιβοτ'!$A$4:$C$13,2,),0)</f>
        <v>0</v>
      </c>
      <c r="I6" s="6">
        <f>IFERROR(VLOOKUP(A6,'[1]νετ υποβολη πιβοτ'!$A$4:$C$13,3,),0)</f>
        <v>0</v>
      </c>
      <c r="J6" s="6">
        <f>IFERROR(VLOOKUP(A6,'[1]νετ αδεια πιβοτ'!$A$4:$C$19,2,),0)</f>
        <v>1</v>
      </c>
      <c r="K6" s="6">
        <f>IFERROR(VLOOKUP(A6,'[1]νετ αδεια πιβοτ'!$A$4:$C$19,3,),0)</f>
        <v>24.57</v>
      </c>
      <c r="L6" s="6">
        <f>IFERROR(VLOOKUP(A6,'[1]νετ ενεργα πιβοτ'!$A$4:$C$18,2,),0)</f>
        <v>0</v>
      </c>
      <c r="M6" s="7">
        <f>IFERROR(VLOOKUP(A6,'[1]νετ ενεργα πιβοτ'!$A$4:$C$18,3,),0)</f>
        <v>0</v>
      </c>
      <c r="N6" s="23">
        <v>0</v>
      </c>
      <c r="O6" s="23">
        <v>0</v>
      </c>
      <c r="P6" s="23">
        <v>0</v>
      </c>
      <c r="Q6" s="23">
        <v>0</v>
      </c>
      <c r="R6" s="24">
        <f>IFERROR(VLOOKUP(A6,'[1]ΦΒ ΕΝΕΡΓΑ ΠΙΒΟΤ'!$A$4:$C$25,2,),0)</f>
        <v>3</v>
      </c>
      <c r="S6" s="9">
        <f>IFERROR(VLOOKUP(A6,'[1]ΦΒ ΕΝΕΡΓΑ ΠΙΒΟΤ'!$A$4:$C$25,3,),0)</f>
        <v>293.51</v>
      </c>
      <c r="T6" s="29">
        <v>333</v>
      </c>
      <c r="U6" s="26">
        <f t="shared" si="0"/>
        <v>332.82</v>
      </c>
      <c r="V6" s="30">
        <f t="shared" si="1"/>
        <v>0.18000000000000682</v>
      </c>
      <c r="W6" s="2"/>
      <c r="X6" s="2"/>
      <c r="Y6" s="2"/>
      <c r="Z6" s="3"/>
      <c r="AA6" s="3"/>
    </row>
    <row r="7" spans="1:27" ht="15" thickBot="1" x14ac:dyDescent="0.35">
      <c r="A7" s="28" t="s">
        <v>32</v>
      </c>
      <c r="B7" s="5">
        <f>IFERROR(VLOOKUP(A7,'[1]στεγη υποβολη πιβοτ'!$A$4:$C$6,2,),0)</f>
        <v>0</v>
      </c>
      <c r="C7" s="6">
        <f>IFERROR(VLOOKUP(A7,'[1]στεγη υποβολη πιβοτ'!$A$4:$C$6,3,),0)</f>
        <v>0</v>
      </c>
      <c r="D7" s="6">
        <f>IFERROR(VLOOKUP(A7,'[1]στεγη αδεια πιβοτ'!$A$4:$C$16,2,),0)</f>
        <v>0</v>
      </c>
      <c r="E7" s="6">
        <f>IFERROR(VLOOKUP(A7,'[1]στεγη αδεια πιβοτ'!$A$4:$C$16,3,),0)</f>
        <v>0</v>
      </c>
      <c r="F7" s="6">
        <f>IFERROR(VLOOKUP(A7,'[1]στεγη ενεργα πιβοτ'!$A$4:$C$23,2,),0)</f>
        <v>0</v>
      </c>
      <c r="G7" s="7">
        <f>IFERROR(VLOOKUP(A7,'[1]στεγη ενεργα πιβοτ'!$A$4:$C$23,3,),0)</f>
        <v>0</v>
      </c>
      <c r="H7" s="8">
        <f>IFERROR(VLOOKUP(A7,'[1]νετ υποβολη πιβοτ'!$A$4:$C$13,2,),0)</f>
        <v>0</v>
      </c>
      <c r="I7" s="6">
        <f>IFERROR(VLOOKUP(A7,'[1]νετ υποβολη πιβοτ'!$A$4:$C$13,3,),0)</f>
        <v>0</v>
      </c>
      <c r="J7" s="6">
        <f>IFERROR(VLOOKUP(A7,'[1]νετ αδεια πιβοτ'!$A$4:$C$19,2,),0)</f>
        <v>0</v>
      </c>
      <c r="K7" s="6">
        <f>IFERROR(VLOOKUP(A7,'[1]νετ αδεια πιβοτ'!$A$4:$C$19,3,),0)</f>
        <v>0</v>
      </c>
      <c r="L7" s="6">
        <f>IFERROR(VLOOKUP(A7,'[1]νετ ενεργα πιβοτ'!$A$4:$C$18,2,),0)</f>
        <v>0</v>
      </c>
      <c r="M7" s="7">
        <f>IFERROR(VLOOKUP(A7,'[1]νετ ενεργα πιβοτ'!$A$4:$C$18,3,),0)</f>
        <v>0</v>
      </c>
      <c r="N7" s="23">
        <v>0</v>
      </c>
      <c r="O7" s="23">
        <v>0</v>
      </c>
      <c r="P7" s="23">
        <v>0</v>
      </c>
      <c r="Q7" s="23">
        <v>0</v>
      </c>
      <c r="R7" s="24">
        <f>IFERROR(VLOOKUP(A7,'[1]ΦΒ ΕΝΕΡΓΑ ΠΙΒΟΤ'!$A$4:$C$25,2,),0)</f>
        <v>0</v>
      </c>
      <c r="S7" s="9">
        <f>IFERROR(VLOOKUP(A7,'[1]ΦΒ ΕΝΕΡΓΑ ΠΙΒΟΤ'!$A$4:$C$25,3,),0)</f>
        <v>0</v>
      </c>
      <c r="T7" s="29">
        <v>56</v>
      </c>
      <c r="U7" s="26">
        <f t="shared" si="0"/>
        <v>0</v>
      </c>
      <c r="V7" s="30">
        <f t="shared" si="1"/>
        <v>56</v>
      </c>
      <c r="W7" s="2"/>
      <c r="X7" s="2"/>
      <c r="Y7" s="2"/>
      <c r="Z7" s="3"/>
      <c r="AA7" s="3"/>
    </row>
    <row r="8" spans="1:27" ht="15" thickBot="1" x14ac:dyDescent="0.35">
      <c r="A8" s="28" t="s">
        <v>33</v>
      </c>
      <c r="B8" s="5">
        <f>IFERROR(VLOOKUP(A8,'[1]στεγη υποβολη πιβοτ'!$A$4:$C$6,2,),0)</f>
        <v>0</v>
      </c>
      <c r="C8" s="6">
        <f>IFERROR(VLOOKUP(A8,'[1]στεγη υποβολη πιβοτ'!$A$4:$C$6,3,),0)</f>
        <v>0</v>
      </c>
      <c r="D8" s="6">
        <f>IFERROR(VLOOKUP(A8,'[1]στεγη αδεια πιβοτ'!$A$4:$C$16,2,),0)</f>
        <v>0</v>
      </c>
      <c r="E8" s="6">
        <f>IFERROR(VLOOKUP(A8,'[1]στεγη αδεια πιβοτ'!$A$4:$C$16,3,),0)</f>
        <v>0</v>
      </c>
      <c r="F8" s="6">
        <f>IFERROR(VLOOKUP(A8,'[1]στεγη ενεργα πιβοτ'!$A$4:$C$23,2,),0)</f>
        <v>0</v>
      </c>
      <c r="G8" s="7">
        <f>IFERROR(VLOOKUP(A8,'[1]στεγη ενεργα πιβοτ'!$A$4:$C$23,3,),0)</f>
        <v>0</v>
      </c>
      <c r="H8" s="8">
        <f>IFERROR(VLOOKUP(A8,'[1]νετ υποβολη πιβοτ'!$A$4:$C$13,2,),0)</f>
        <v>0</v>
      </c>
      <c r="I8" s="6">
        <f>IFERROR(VLOOKUP(A8,'[1]νετ υποβολη πιβοτ'!$A$4:$C$13,3,),0)</f>
        <v>0</v>
      </c>
      <c r="J8" s="6">
        <f>IFERROR(VLOOKUP(A8,'[1]νετ αδεια πιβοτ'!$A$4:$C$19,2,),0)</f>
        <v>0</v>
      </c>
      <c r="K8" s="6">
        <f>IFERROR(VLOOKUP(A8,'[1]νετ αδεια πιβοτ'!$A$4:$C$19,3,),0)</f>
        <v>0</v>
      </c>
      <c r="L8" s="6">
        <f>IFERROR(VLOOKUP(A8,'[1]νετ ενεργα πιβοτ'!$A$4:$C$18,2,),0)</f>
        <v>0</v>
      </c>
      <c r="M8" s="7">
        <f>IFERROR(VLOOKUP(A8,'[1]νετ ενεργα πιβοτ'!$A$4:$C$18,3,),0)</f>
        <v>0</v>
      </c>
      <c r="N8" s="23">
        <v>0</v>
      </c>
      <c r="O8" s="23">
        <v>0</v>
      </c>
      <c r="P8" s="23">
        <v>0</v>
      </c>
      <c r="Q8" s="23">
        <v>0</v>
      </c>
      <c r="R8" s="24">
        <f>IFERROR(VLOOKUP(A8,'[1]ΦΒ ΕΝΕΡΓΑ ΠΙΒΟΤ'!$A$4:$C$25,2,),0)</f>
        <v>0</v>
      </c>
      <c r="S8" s="9">
        <f>IFERROR(VLOOKUP(A8,'[1]ΦΒ ΕΝΕΡΓΑ ΠΙΒΟΤ'!$A$4:$C$25,3,),0)</f>
        <v>0</v>
      </c>
      <c r="T8" s="29">
        <v>12</v>
      </c>
      <c r="U8" s="26">
        <f t="shared" si="0"/>
        <v>0</v>
      </c>
      <c r="V8" s="30">
        <f t="shared" si="1"/>
        <v>12</v>
      </c>
      <c r="W8" s="2"/>
      <c r="X8" s="2"/>
      <c r="Y8" s="2"/>
      <c r="Z8" s="3"/>
      <c r="AA8" s="3"/>
    </row>
    <row r="9" spans="1:27" ht="15" thickBot="1" x14ac:dyDescent="0.35">
      <c r="A9" s="28" t="s">
        <v>34</v>
      </c>
      <c r="B9" s="5">
        <f>IFERROR(VLOOKUP(A9,'[1]στεγη υποβολη πιβοτ'!$A$4:$C$6,2,),0)</f>
        <v>0</v>
      </c>
      <c r="C9" s="6">
        <f>IFERROR(VLOOKUP(A9,'[1]στεγη υποβολη πιβοτ'!$A$4:$C$6,3,),0)</f>
        <v>0</v>
      </c>
      <c r="D9" s="6">
        <f>IFERROR(VLOOKUP(A9,'[1]στεγη αδεια πιβοτ'!$A$4:$C$16,2,),0)</f>
        <v>0</v>
      </c>
      <c r="E9" s="6">
        <f>IFERROR(VLOOKUP(A9,'[1]στεγη αδεια πιβοτ'!$A$4:$C$16,3,),0)</f>
        <v>0</v>
      </c>
      <c r="F9" s="6">
        <f>IFERROR(VLOOKUP(A9,'[1]στεγη ενεργα πιβοτ'!$A$4:$C$23,2,),0)</f>
        <v>0</v>
      </c>
      <c r="G9" s="7">
        <f>IFERROR(VLOOKUP(A9,'[1]στεγη ενεργα πιβοτ'!$A$4:$C$23,3,),0)</f>
        <v>0</v>
      </c>
      <c r="H9" s="8">
        <f>IFERROR(VLOOKUP(A9,'[1]νετ υποβολη πιβοτ'!$A$4:$C$13,2,),0)</f>
        <v>0</v>
      </c>
      <c r="I9" s="6">
        <f>IFERROR(VLOOKUP(A9,'[1]νετ υποβολη πιβοτ'!$A$4:$C$13,3,),0)</f>
        <v>0</v>
      </c>
      <c r="J9" s="6">
        <f>IFERROR(VLOOKUP(A9,'[1]νετ αδεια πιβοτ'!$A$4:$C$19,2,),0)</f>
        <v>0</v>
      </c>
      <c r="K9" s="6">
        <f>IFERROR(VLOOKUP(A9,'[1]νετ αδεια πιβοτ'!$A$4:$C$19,3,),0)</f>
        <v>0</v>
      </c>
      <c r="L9" s="6">
        <f>IFERROR(VLOOKUP(A9,'[1]νετ ενεργα πιβοτ'!$A$4:$C$18,2,),0)</f>
        <v>0</v>
      </c>
      <c r="M9" s="7">
        <f>IFERROR(VLOOKUP(A9,'[1]νετ ενεργα πιβοτ'!$A$4:$C$18,3,),0)</f>
        <v>0</v>
      </c>
      <c r="N9" s="23">
        <v>0</v>
      </c>
      <c r="O9" s="23">
        <v>0</v>
      </c>
      <c r="P9" s="23">
        <v>0</v>
      </c>
      <c r="Q9" s="23">
        <v>0</v>
      </c>
      <c r="R9" s="24">
        <f>IFERROR(VLOOKUP(A9,'[1]ΦΒ ΕΝΕΡΓΑ ΠΙΒΟΤ'!$A$4:$C$25,2,),0)</f>
        <v>0</v>
      </c>
      <c r="S9" s="9">
        <f>IFERROR(VLOOKUP(A9,'[1]ΦΒ ΕΝΕΡΓΑ ΠΙΒΟΤ'!$A$4:$C$25,3,),0)</f>
        <v>0</v>
      </c>
      <c r="T9" s="29">
        <v>0</v>
      </c>
      <c r="U9" s="26">
        <f t="shared" si="0"/>
        <v>0</v>
      </c>
      <c r="V9" s="30">
        <f t="shared" si="1"/>
        <v>0</v>
      </c>
      <c r="W9" s="2"/>
      <c r="X9" s="2"/>
      <c r="Y9" s="2"/>
      <c r="Z9" s="3"/>
      <c r="AA9" s="3"/>
    </row>
    <row r="10" spans="1:27" ht="15" thickBot="1" x14ac:dyDescent="0.35">
      <c r="A10" s="28" t="s">
        <v>6</v>
      </c>
      <c r="B10" s="5">
        <f>IFERROR(VLOOKUP(A10,'[1]στεγη υποβολη πιβοτ'!$A$4:$C$6,2,),0)</f>
        <v>0</v>
      </c>
      <c r="C10" s="6">
        <f>IFERROR(VLOOKUP(A10,'[1]στεγη υποβολη πιβοτ'!$A$4:$C$6,3,),0)</f>
        <v>0</v>
      </c>
      <c r="D10" s="6">
        <f>IFERROR(VLOOKUP(A10,'[1]στεγη αδεια πιβοτ'!$A$4:$C$16,2,),0)</f>
        <v>2</v>
      </c>
      <c r="E10" s="6">
        <f>IFERROR(VLOOKUP(A10,'[1]στεγη αδεια πιβοτ'!$A$4:$C$16,3,),0)</f>
        <v>10</v>
      </c>
      <c r="F10" s="6">
        <f>IFERROR(VLOOKUP(A10,'[1]στεγη ενεργα πιβοτ'!$A$4:$C$23,2,),0)</f>
        <v>6</v>
      </c>
      <c r="G10" s="7">
        <f>IFERROR(VLOOKUP(A10,'[1]στεγη ενεργα πιβοτ'!$A$4:$C$23,3,),0)</f>
        <v>29.55</v>
      </c>
      <c r="H10" s="8">
        <f>IFERROR(VLOOKUP(A10,'[1]νετ υποβολη πιβοτ'!$A$4:$C$13,2,),0)</f>
        <v>0</v>
      </c>
      <c r="I10" s="6">
        <f>IFERROR(VLOOKUP(A10,'[1]νετ υποβολη πιβοτ'!$A$4:$C$13,3,),0)</f>
        <v>0</v>
      </c>
      <c r="J10" s="6">
        <f>IFERROR(VLOOKUP(A10,'[1]νετ αδεια πιβοτ'!$A$4:$C$19,2,),0)</f>
        <v>0</v>
      </c>
      <c r="K10" s="6">
        <f>IFERROR(VLOOKUP(A10,'[1]νετ αδεια πιβοτ'!$A$4:$C$19,3,),0)</f>
        <v>0</v>
      </c>
      <c r="L10" s="6">
        <f>IFERROR(VLOOKUP(A10,'[1]νετ ενεργα πιβοτ'!$A$4:$C$18,2,),0)</f>
        <v>1</v>
      </c>
      <c r="M10" s="7">
        <f>IFERROR(VLOOKUP(A10,'[1]νετ ενεργα πιβοτ'!$A$4:$C$18,3,),0)</f>
        <v>2</v>
      </c>
      <c r="N10" s="23">
        <v>0</v>
      </c>
      <c r="O10" s="23">
        <v>0</v>
      </c>
      <c r="P10" s="23">
        <v>0</v>
      </c>
      <c r="Q10" s="23">
        <v>0</v>
      </c>
      <c r="R10" s="24">
        <f>IFERROR(VLOOKUP(A10,'[1]ΦΒ ΕΝΕΡΓΑ ΠΙΒΟΤ'!$A$4:$C$25,2,),0)</f>
        <v>4</v>
      </c>
      <c r="S10" s="9">
        <f>IFERROR(VLOOKUP(A10,'[1]ΦΒ ΕΝΕΡΓΑ ΠΙΒΟΤ'!$A$4:$C$25,3,),0)</f>
        <v>319.21000000000004</v>
      </c>
      <c r="T10" s="29">
        <v>356</v>
      </c>
      <c r="U10" s="26">
        <f t="shared" si="0"/>
        <v>360.76000000000005</v>
      </c>
      <c r="V10" s="30">
        <f t="shared" si="1"/>
        <v>-4.7600000000000477</v>
      </c>
      <c r="W10" s="2"/>
      <c r="X10" s="2"/>
      <c r="Y10" s="2"/>
      <c r="Z10" s="3"/>
      <c r="AA10" s="3"/>
    </row>
    <row r="11" spans="1:27" ht="15" thickBot="1" x14ac:dyDescent="0.35">
      <c r="A11" s="28" t="s">
        <v>35</v>
      </c>
      <c r="B11" s="5">
        <f>IFERROR(VLOOKUP(A11,'[1]στεγη υποβολη πιβοτ'!$A$4:$C$6,2,),0)</f>
        <v>0</v>
      </c>
      <c r="C11" s="6">
        <f>IFERROR(VLOOKUP(A11,'[1]στεγη υποβολη πιβοτ'!$A$4:$C$6,3,),0)</f>
        <v>0</v>
      </c>
      <c r="D11" s="6">
        <f>IFERROR(VLOOKUP(A11,'[1]στεγη αδεια πιβοτ'!$A$4:$C$16,2,),0)</f>
        <v>0</v>
      </c>
      <c r="E11" s="6">
        <f>IFERROR(VLOOKUP(A11,'[1]στεγη αδεια πιβοτ'!$A$4:$C$16,3,),0)</f>
        <v>0</v>
      </c>
      <c r="F11" s="6">
        <f>IFERROR(VLOOKUP(A11,'[1]στεγη ενεργα πιβοτ'!$A$4:$C$23,2,),0)</f>
        <v>0</v>
      </c>
      <c r="G11" s="7">
        <f>IFERROR(VLOOKUP(A11,'[1]στεγη ενεργα πιβοτ'!$A$4:$C$23,3,),0)</f>
        <v>0</v>
      </c>
      <c r="H11" s="8">
        <f>IFERROR(VLOOKUP(A11,'[1]νετ υποβολη πιβοτ'!$A$4:$C$13,2,),0)</f>
        <v>0</v>
      </c>
      <c r="I11" s="6">
        <f>IFERROR(VLOOKUP(A11,'[1]νετ υποβολη πιβοτ'!$A$4:$C$13,3,),0)</f>
        <v>0</v>
      </c>
      <c r="J11" s="6">
        <f>IFERROR(VLOOKUP(A11,'[1]νετ αδεια πιβοτ'!$A$4:$C$19,2,),0)</f>
        <v>0</v>
      </c>
      <c r="K11" s="6">
        <f>IFERROR(VLOOKUP(A11,'[1]νετ αδεια πιβοτ'!$A$4:$C$19,3,),0)</f>
        <v>0</v>
      </c>
      <c r="L11" s="6">
        <f>IFERROR(VLOOKUP(A11,'[1]νετ ενεργα πιβοτ'!$A$4:$C$18,2,),0)</f>
        <v>0</v>
      </c>
      <c r="M11" s="7">
        <f>IFERROR(VLOOKUP(A11,'[1]νετ ενεργα πιβοτ'!$A$4:$C$18,3,),0)</f>
        <v>0</v>
      </c>
      <c r="N11" s="23">
        <v>0</v>
      </c>
      <c r="O11" s="23">
        <v>0</v>
      </c>
      <c r="P11" s="23">
        <v>0</v>
      </c>
      <c r="Q11" s="23">
        <v>0</v>
      </c>
      <c r="R11" s="24">
        <f>IFERROR(VLOOKUP(A11,'[1]ΦΒ ΕΝΕΡΓΑ ΠΙΒΟΤ'!$A$4:$C$25,2,),0)</f>
        <v>0</v>
      </c>
      <c r="S11" s="9">
        <f>IFERROR(VLOOKUP(A11,'[1]ΦΒ ΕΝΕΡΓΑ ΠΙΒΟΤ'!$A$4:$C$25,3,),0)</f>
        <v>0</v>
      </c>
      <c r="T11" s="29">
        <v>0</v>
      </c>
      <c r="U11" s="26">
        <f t="shared" si="0"/>
        <v>0</v>
      </c>
      <c r="V11" s="30">
        <f t="shared" si="1"/>
        <v>0</v>
      </c>
      <c r="W11" s="2"/>
      <c r="X11" s="2"/>
      <c r="Y11" s="2"/>
      <c r="Z11" s="3"/>
      <c r="AA11" s="3"/>
    </row>
    <row r="12" spans="1:27" ht="15" thickBot="1" x14ac:dyDescent="0.35">
      <c r="A12" s="28" t="s">
        <v>36</v>
      </c>
      <c r="B12" s="5">
        <f>IFERROR(VLOOKUP(A12,'[1]στεγη υποβολη πιβοτ'!$A$4:$C$6,2,),0)</f>
        <v>0</v>
      </c>
      <c r="C12" s="6">
        <f>IFERROR(VLOOKUP(A12,'[1]στεγη υποβολη πιβοτ'!$A$4:$C$6,3,),0)</f>
        <v>0</v>
      </c>
      <c r="D12" s="6">
        <f>IFERROR(VLOOKUP(A12,'[1]στεγη αδεια πιβοτ'!$A$4:$C$16,2,),0)</f>
        <v>0</v>
      </c>
      <c r="E12" s="6">
        <f>IFERROR(VLOOKUP(A12,'[1]στεγη αδεια πιβοτ'!$A$4:$C$16,3,),0)</f>
        <v>0</v>
      </c>
      <c r="F12" s="6">
        <f>IFERROR(VLOOKUP(A12,'[1]στεγη ενεργα πιβοτ'!$A$4:$C$23,2,),0)</f>
        <v>0</v>
      </c>
      <c r="G12" s="7">
        <f>IFERROR(VLOOKUP(A12,'[1]στεγη ενεργα πιβοτ'!$A$4:$C$23,3,),0)</f>
        <v>0</v>
      </c>
      <c r="H12" s="8">
        <f>IFERROR(VLOOKUP(A12,'[1]νετ υποβολη πιβοτ'!$A$4:$C$13,2,),0)</f>
        <v>0</v>
      </c>
      <c r="I12" s="6">
        <f>IFERROR(VLOOKUP(A12,'[1]νετ υποβολη πιβοτ'!$A$4:$C$13,3,),0)</f>
        <v>0</v>
      </c>
      <c r="J12" s="6">
        <f>IFERROR(VLOOKUP(A12,'[1]νετ αδεια πιβοτ'!$A$4:$C$19,2,),0)</f>
        <v>0</v>
      </c>
      <c r="K12" s="6">
        <f>IFERROR(VLOOKUP(A12,'[1]νετ αδεια πιβοτ'!$A$4:$C$19,3,),0)</f>
        <v>0</v>
      </c>
      <c r="L12" s="6">
        <f>IFERROR(VLOOKUP(A12,'[1]νετ ενεργα πιβοτ'!$A$4:$C$18,2,),0)</f>
        <v>0</v>
      </c>
      <c r="M12" s="7">
        <f>IFERROR(VLOOKUP(A12,'[1]νετ ενεργα πιβοτ'!$A$4:$C$18,3,),0)</f>
        <v>0</v>
      </c>
      <c r="N12" s="23">
        <v>0</v>
      </c>
      <c r="O12" s="23">
        <v>0</v>
      </c>
      <c r="P12" s="23">
        <v>0</v>
      </c>
      <c r="Q12" s="23">
        <v>0</v>
      </c>
      <c r="R12" s="24">
        <f>IFERROR(VLOOKUP(A12,'[1]ΦΒ ΕΝΕΡΓΑ ΠΙΒΟΤ'!$A$4:$C$25,2,),0)</f>
        <v>0</v>
      </c>
      <c r="S12" s="9">
        <f>IFERROR(VLOOKUP(A12,'[1]ΦΒ ΕΝΕΡΓΑ ΠΙΒΟΤ'!$A$4:$C$25,3,),0)</f>
        <v>0</v>
      </c>
      <c r="T12" s="29">
        <v>29</v>
      </c>
      <c r="U12" s="26">
        <f t="shared" si="0"/>
        <v>0</v>
      </c>
      <c r="V12" s="30">
        <f t="shared" si="1"/>
        <v>29</v>
      </c>
      <c r="W12" s="2"/>
      <c r="X12" s="2"/>
      <c r="Y12" s="2"/>
      <c r="Z12" s="3"/>
      <c r="AA12" s="3"/>
    </row>
    <row r="13" spans="1:27" ht="15" thickBot="1" x14ac:dyDescent="0.35">
      <c r="A13" s="28" t="s">
        <v>12</v>
      </c>
      <c r="B13" s="5">
        <f>IFERROR(VLOOKUP(A13,'[1]στεγη υποβολη πιβοτ'!$A$4:$C$6,2,),0)</f>
        <v>0</v>
      </c>
      <c r="C13" s="6">
        <f>IFERROR(VLOOKUP(A13,'[1]στεγη υποβολη πιβοτ'!$A$4:$C$6,3,),0)</f>
        <v>0</v>
      </c>
      <c r="D13" s="6">
        <f>IFERROR(VLOOKUP(A13,'[1]στεγη αδεια πιβοτ'!$A$4:$C$16,2,),0)</f>
        <v>0</v>
      </c>
      <c r="E13" s="6">
        <f>IFERROR(VLOOKUP(A13,'[1]στεγη αδεια πιβοτ'!$A$4:$C$16,3,),0)</f>
        <v>0</v>
      </c>
      <c r="F13" s="6">
        <f>IFERROR(VLOOKUP(A13,'[1]στεγη ενεργα πιβοτ'!$A$4:$C$23,2,),0)</f>
        <v>0</v>
      </c>
      <c r="G13" s="7">
        <f>IFERROR(VLOOKUP(A13,'[1]στεγη ενεργα πιβοτ'!$A$4:$C$23,3,),0)</f>
        <v>0</v>
      </c>
      <c r="H13" s="8">
        <f>IFERROR(VLOOKUP(A13,'[1]νετ υποβολη πιβοτ'!$A$4:$C$13,2,),0)</f>
        <v>0</v>
      </c>
      <c r="I13" s="6">
        <f>IFERROR(VLOOKUP(A13,'[1]νετ υποβολη πιβοτ'!$A$4:$C$13,3,),0)</f>
        <v>0</v>
      </c>
      <c r="J13" s="6">
        <f>IFERROR(VLOOKUP(A13,'[1]νετ αδεια πιβοτ'!$A$4:$C$19,2,),0)</f>
        <v>0</v>
      </c>
      <c r="K13" s="6">
        <f>IFERROR(VLOOKUP(A13,'[1]νετ αδεια πιβοτ'!$A$4:$C$19,3,),0)</f>
        <v>0</v>
      </c>
      <c r="L13" s="6">
        <f>IFERROR(VLOOKUP(A13,'[1]νετ ενεργα πιβοτ'!$A$4:$C$18,2,),0)</f>
        <v>0</v>
      </c>
      <c r="M13" s="7">
        <f>IFERROR(VLOOKUP(A13,'[1]νετ ενεργα πιβοτ'!$A$4:$C$18,3,),0)</f>
        <v>0</v>
      </c>
      <c r="N13" s="23">
        <v>0</v>
      </c>
      <c r="O13" s="23">
        <v>0</v>
      </c>
      <c r="P13" s="23">
        <v>0</v>
      </c>
      <c r="Q13" s="23">
        <v>0</v>
      </c>
      <c r="R13" s="24">
        <f>IFERROR(VLOOKUP(A13,'[1]ΦΒ ΕΝΕΡΓΑ ΠΙΒΟΤ'!$A$4:$C$25,2,),0)</f>
        <v>0</v>
      </c>
      <c r="S13" s="9">
        <f>IFERROR(VLOOKUP(A13,'[1]ΦΒ ΕΝΕΡΓΑ ΠΙΒΟΤ'!$A$4:$C$25,3,),0)</f>
        <v>0</v>
      </c>
      <c r="T13" s="29">
        <v>34.299999999999997</v>
      </c>
      <c r="U13" s="26">
        <f t="shared" si="0"/>
        <v>0</v>
      </c>
      <c r="V13" s="30">
        <f t="shared" si="1"/>
        <v>34.299999999999997</v>
      </c>
      <c r="W13" s="2"/>
      <c r="X13" s="2"/>
      <c r="Y13" s="2"/>
      <c r="Z13" s="3"/>
      <c r="AA13" s="3"/>
    </row>
    <row r="14" spans="1:27" ht="15" thickBot="1" x14ac:dyDescent="0.35">
      <c r="A14" s="28" t="s">
        <v>37</v>
      </c>
      <c r="B14" s="5">
        <f>IFERROR(VLOOKUP(A14,'[1]στεγη υποβολη πιβοτ'!$A$4:$C$6,2,),0)</f>
        <v>0</v>
      </c>
      <c r="C14" s="6">
        <f>IFERROR(VLOOKUP(A14,'[1]στεγη υποβολη πιβοτ'!$A$4:$C$6,3,),0)</f>
        <v>0</v>
      </c>
      <c r="D14" s="6">
        <f>IFERROR(VLOOKUP(A14,'[1]στεγη αδεια πιβοτ'!$A$4:$C$16,2,),0)</f>
        <v>0</v>
      </c>
      <c r="E14" s="6">
        <f>IFERROR(VLOOKUP(A14,'[1]στεγη αδεια πιβοτ'!$A$4:$C$16,3,),0)</f>
        <v>0</v>
      </c>
      <c r="F14" s="6">
        <f>IFERROR(VLOOKUP(A14,'[1]στεγη ενεργα πιβοτ'!$A$4:$C$23,2,),0)</f>
        <v>75</v>
      </c>
      <c r="G14" s="7">
        <f>IFERROR(VLOOKUP(A14,'[1]στεγη ενεργα πιβοτ'!$A$4:$C$23,3,),0)</f>
        <v>364.33</v>
      </c>
      <c r="H14" s="8">
        <f>IFERROR(VLOOKUP(A14,'[1]νετ υποβολη πιβοτ'!$A$4:$C$13,2,),0)</f>
        <v>0</v>
      </c>
      <c r="I14" s="6">
        <f>IFERROR(VLOOKUP(A14,'[1]νετ υποβολη πιβοτ'!$A$4:$C$13,3,),0)</f>
        <v>0</v>
      </c>
      <c r="J14" s="6">
        <f>IFERROR(VLOOKUP(A14,'[1]νετ αδεια πιβοτ'!$A$4:$C$19,2,),0)</f>
        <v>4</v>
      </c>
      <c r="K14" s="6">
        <f>IFERROR(VLOOKUP(A14,'[1]νετ αδεια πιβοτ'!$A$4:$C$19,3,),0)</f>
        <v>43.61</v>
      </c>
      <c r="L14" s="6">
        <f>IFERROR(VLOOKUP(A14,'[1]νετ ενεργα πιβοτ'!$A$4:$C$18,2,),0)</f>
        <v>11</v>
      </c>
      <c r="M14" s="7">
        <f>IFERROR(VLOOKUP(A14,'[1]νετ ενεργα πιβοτ'!$A$4:$C$18,3,),0)</f>
        <v>86.22</v>
      </c>
      <c r="N14" s="23">
        <v>0</v>
      </c>
      <c r="O14" s="23">
        <v>0</v>
      </c>
      <c r="P14" s="23">
        <v>0</v>
      </c>
      <c r="Q14" s="23">
        <v>0</v>
      </c>
      <c r="R14" s="24">
        <f>IFERROR(VLOOKUP(A14,'[1]ΦΒ ΕΝΕΡΓΑ ΠΙΒΟΤ'!$A$4:$C$25,2,),0)</f>
        <v>2</v>
      </c>
      <c r="S14" s="9">
        <f>IFERROR(VLOOKUP(A14,'[1]ΦΒ ΕΝΕΡΓΑ ΠΙΒΟΤ'!$A$4:$C$25,3,),0)</f>
        <v>249.1</v>
      </c>
      <c r="T14" s="29">
        <v>3965</v>
      </c>
      <c r="U14" s="26">
        <f t="shared" si="0"/>
        <v>743.26</v>
      </c>
      <c r="V14" s="30">
        <f t="shared" si="1"/>
        <v>3221.74</v>
      </c>
      <c r="W14" s="2"/>
      <c r="X14" s="2"/>
      <c r="Y14" s="2"/>
      <c r="Z14" s="3"/>
      <c r="AA14" s="3"/>
    </row>
    <row r="15" spans="1:27" ht="15" thickBot="1" x14ac:dyDescent="0.35">
      <c r="A15" s="28" t="s">
        <v>9</v>
      </c>
      <c r="B15" s="5">
        <f>IFERROR(VLOOKUP(A15,'[1]στεγη υποβολη πιβοτ'!$A$4:$C$6,2,),0)</f>
        <v>0</v>
      </c>
      <c r="C15" s="6">
        <f>IFERROR(VLOOKUP(A15,'[1]στεγη υποβολη πιβοτ'!$A$4:$C$6,3,),0)</f>
        <v>0</v>
      </c>
      <c r="D15" s="6">
        <f>IFERROR(VLOOKUP(A15,'[1]στεγη αδεια πιβοτ'!$A$4:$C$16,2,),0)</f>
        <v>0</v>
      </c>
      <c r="E15" s="6">
        <f>IFERROR(VLOOKUP(A15,'[1]στεγη αδεια πιβοτ'!$A$4:$C$16,3,),0)</f>
        <v>0</v>
      </c>
      <c r="F15" s="6">
        <f>IFERROR(VLOOKUP(A15,'[1]στεγη ενεργα πιβοτ'!$A$4:$C$23,2,),0)</f>
        <v>19</v>
      </c>
      <c r="G15" s="7">
        <f>IFERROR(VLOOKUP(A15,'[1]στεγη ενεργα πιβοτ'!$A$4:$C$23,3,),0)</f>
        <v>93.65</v>
      </c>
      <c r="H15" s="8">
        <f>IFERROR(VLOOKUP(A15,'[1]νετ υποβολη πιβοτ'!$A$4:$C$13,2,),0)</f>
        <v>0</v>
      </c>
      <c r="I15" s="6">
        <f>IFERROR(VLOOKUP(A15,'[1]νετ υποβολη πιβοτ'!$A$4:$C$13,3,),0)</f>
        <v>0</v>
      </c>
      <c r="J15" s="6">
        <f>IFERROR(VLOOKUP(A15,'[1]νετ αδεια πιβοτ'!$A$4:$C$19,2,),0)</f>
        <v>0</v>
      </c>
      <c r="K15" s="6">
        <f>IFERROR(VLOOKUP(A15,'[1]νετ αδεια πιβοτ'!$A$4:$C$19,3,),0)</f>
        <v>0</v>
      </c>
      <c r="L15" s="6">
        <f>IFERROR(VLOOKUP(A15,'[1]νετ ενεργα πιβοτ'!$A$4:$C$18,2,),0)</f>
        <v>2</v>
      </c>
      <c r="M15" s="7">
        <f>IFERROR(VLOOKUP(A15,'[1]νετ ενεργα πιβοτ'!$A$4:$C$18,3,),0)</f>
        <v>17.600000000000001</v>
      </c>
      <c r="N15" s="23">
        <v>0</v>
      </c>
      <c r="O15" s="23">
        <v>0</v>
      </c>
      <c r="P15" s="23">
        <v>0</v>
      </c>
      <c r="Q15" s="23">
        <v>0</v>
      </c>
      <c r="R15" s="24">
        <f>IFERROR(VLOOKUP(A15,'[1]ΦΒ ΕΝΕΡΓΑ ΠΙΒΟΤ'!$A$4:$C$25,2,),0)</f>
        <v>3</v>
      </c>
      <c r="S15" s="9">
        <f>IFERROR(VLOOKUP(A15,'[1]ΦΒ ΕΝΕΡΓΑ ΠΙΒΟΤ'!$A$4:$C$25,3,),0)</f>
        <v>398.8</v>
      </c>
      <c r="T15" s="29">
        <v>1040</v>
      </c>
      <c r="U15" s="26">
        <f t="shared" si="0"/>
        <v>510.05000000000007</v>
      </c>
      <c r="V15" s="30">
        <f t="shared" si="1"/>
        <v>529.94999999999993</v>
      </c>
      <c r="W15" s="2"/>
      <c r="X15" s="2"/>
      <c r="Y15" s="2"/>
      <c r="Z15" s="3"/>
      <c r="AA15" s="3"/>
    </row>
    <row r="16" spans="1:27" ht="15" thickBot="1" x14ac:dyDescent="0.35">
      <c r="A16" s="28" t="s">
        <v>38</v>
      </c>
      <c r="B16" s="5">
        <f>IFERROR(VLOOKUP(A16,'[1]στεγη υποβολη πιβοτ'!$A$4:$C$6,2,),0)</f>
        <v>0</v>
      </c>
      <c r="C16" s="6">
        <f>IFERROR(VLOOKUP(A16,'[1]στεγη υποβολη πιβοτ'!$A$4:$C$6,3,),0)</f>
        <v>0</v>
      </c>
      <c r="D16" s="6">
        <f>IFERROR(VLOOKUP(A16,'[1]στεγη αδεια πιβοτ'!$A$4:$C$16,2,),0)</f>
        <v>0</v>
      </c>
      <c r="E16" s="6">
        <f>IFERROR(VLOOKUP(A16,'[1]στεγη αδεια πιβοτ'!$A$4:$C$16,3,),0)</f>
        <v>0</v>
      </c>
      <c r="F16" s="6">
        <f>IFERROR(VLOOKUP(A16,'[1]στεγη ενεργα πιβοτ'!$A$4:$C$23,2,),0)</f>
        <v>5</v>
      </c>
      <c r="G16" s="7">
        <f>IFERROR(VLOOKUP(A16,'[1]στεγη ενεργα πιβοτ'!$A$4:$C$23,3,),0)</f>
        <v>24.569999999999997</v>
      </c>
      <c r="H16" s="8">
        <f>IFERROR(VLOOKUP(A16,'[1]νετ υποβολη πιβοτ'!$A$4:$C$13,2,),0)</f>
        <v>0</v>
      </c>
      <c r="I16" s="6">
        <f>IFERROR(VLOOKUP(A16,'[1]νετ υποβολη πιβοτ'!$A$4:$C$13,3,),0)</f>
        <v>0</v>
      </c>
      <c r="J16" s="6">
        <f>IFERROR(VLOOKUP(A16,'[1]νετ αδεια πιβοτ'!$A$4:$C$19,2,),0)</f>
        <v>0</v>
      </c>
      <c r="K16" s="6">
        <f>IFERROR(VLOOKUP(A16,'[1]νετ αδεια πιβοτ'!$A$4:$C$19,3,),0)</f>
        <v>0</v>
      </c>
      <c r="L16" s="6">
        <f>IFERROR(VLOOKUP(A16,'[1]νετ ενεργα πιβοτ'!$A$4:$C$18,2,),0)</f>
        <v>4</v>
      </c>
      <c r="M16" s="7">
        <f>IFERROR(VLOOKUP(A16,'[1]νετ ενεργα πιβοτ'!$A$4:$C$18,3,),0)</f>
        <v>27.6</v>
      </c>
      <c r="N16" s="23">
        <v>0</v>
      </c>
      <c r="O16" s="23">
        <v>0</v>
      </c>
      <c r="P16" s="23">
        <v>0</v>
      </c>
      <c r="Q16" s="23">
        <v>0</v>
      </c>
      <c r="R16" s="24">
        <f>IFERROR(VLOOKUP(A16,'[1]ΦΒ ΕΝΕΡΓΑ ΠΙΒΟΤ'!$A$4:$C$25,2,),0)</f>
        <v>17</v>
      </c>
      <c r="S16" s="9">
        <f>IFERROR(VLOOKUP(A16,'[1]ΦΒ ΕΝΕΡΓΑ ΠΙΒΟΤ'!$A$4:$C$25,3,),0)</f>
        <v>1161.8819999999996</v>
      </c>
      <c r="T16" s="29">
        <v>1413</v>
      </c>
      <c r="U16" s="26">
        <f t="shared" si="0"/>
        <v>1214.0519999999995</v>
      </c>
      <c r="V16" s="30">
        <f t="shared" si="1"/>
        <v>198.94800000000055</v>
      </c>
      <c r="W16" s="2"/>
      <c r="X16" s="2"/>
      <c r="Y16" s="2"/>
      <c r="Z16" s="3"/>
      <c r="AA16" s="3"/>
    </row>
    <row r="17" spans="1:27" ht="15" thickBot="1" x14ac:dyDescent="0.35">
      <c r="A17" s="28" t="s">
        <v>1</v>
      </c>
      <c r="B17" s="5">
        <f>IFERROR(VLOOKUP(A17,'[1]στεγη υποβολη πιβοτ'!$A$4:$C$6,2,),0)</f>
        <v>0</v>
      </c>
      <c r="C17" s="6">
        <f>IFERROR(VLOOKUP(A17,'[1]στεγη υποβολη πιβοτ'!$A$4:$C$6,3,),0)</f>
        <v>0</v>
      </c>
      <c r="D17" s="6">
        <f>IFERROR(VLOOKUP(A17,'[1]στεγη αδεια πιβοτ'!$A$4:$C$16,2,),0)</f>
        <v>0</v>
      </c>
      <c r="E17" s="6">
        <f>IFERROR(VLOOKUP(A17,'[1]στεγη αδεια πιβοτ'!$A$4:$C$16,3,),0)</f>
        <v>0</v>
      </c>
      <c r="F17" s="6">
        <f>IFERROR(VLOOKUP(A17,'[1]στεγη ενεργα πιβοτ'!$A$4:$C$23,2,),0)</f>
        <v>0</v>
      </c>
      <c r="G17" s="7">
        <f>IFERROR(VLOOKUP(A17,'[1]στεγη ενεργα πιβοτ'!$A$4:$C$23,3,),0)</f>
        <v>0</v>
      </c>
      <c r="H17" s="8">
        <f>IFERROR(VLOOKUP(A17,'[1]νετ υποβολη πιβοτ'!$A$4:$C$13,2,),0)</f>
        <v>1</v>
      </c>
      <c r="I17" s="6">
        <f>IFERROR(VLOOKUP(A17,'[1]νετ υποβολη πιβοτ'!$A$4:$C$13,3,),0)</f>
        <v>9.9</v>
      </c>
      <c r="J17" s="6">
        <f>IFERROR(VLOOKUP(A17,'[1]νετ αδεια πιβοτ'!$A$4:$C$19,2,),0)</f>
        <v>0</v>
      </c>
      <c r="K17" s="6">
        <f>IFERROR(VLOOKUP(A17,'[1]νετ αδεια πιβοτ'!$A$4:$C$19,3,),0)</f>
        <v>0</v>
      </c>
      <c r="L17" s="6">
        <f>IFERROR(VLOOKUP(A17,'[1]νετ ενεργα πιβοτ'!$A$4:$C$18,2,),0)</f>
        <v>2</v>
      </c>
      <c r="M17" s="7">
        <f>IFERROR(VLOOKUP(A17,'[1]νετ ενεργα πιβοτ'!$A$4:$C$18,3,),0)</f>
        <v>29.535</v>
      </c>
      <c r="N17" s="23">
        <v>0</v>
      </c>
      <c r="O17" s="23">
        <v>0</v>
      </c>
      <c r="P17" s="23">
        <v>0</v>
      </c>
      <c r="Q17" s="23">
        <v>0</v>
      </c>
      <c r="R17" s="24">
        <f>IFERROR(VLOOKUP(A17,'[1]ΦΒ ΕΝΕΡΓΑ ΠΙΒΟΤ'!$A$4:$C$25,2,),0)</f>
        <v>3</v>
      </c>
      <c r="S17" s="9">
        <f>IFERROR(VLOOKUP(A17,'[1]ΦΒ ΕΝΕΡΓΑ ΠΙΒΟΤ'!$A$4:$C$25,3,),0)</f>
        <v>238.25</v>
      </c>
      <c r="T17" s="29">
        <v>308</v>
      </c>
      <c r="U17" s="26">
        <f t="shared" si="0"/>
        <v>267.78500000000003</v>
      </c>
      <c r="V17" s="30">
        <f t="shared" si="1"/>
        <v>40.214999999999975</v>
      </c>
      <c r="W17" s="2"/>
      <c r="X17" s="2"/>
      <c r="Y17" s="2"/>
      <c r="Z17" s="3"/>
      <c r="AA17" s="3"/>
    </row>
    <row r="18" spans="1:27" ht="15" thickBot="1" x14ac:dyDescent="0.35">
      <c r="A18" s="28" t="s">
        <v>48</v>
      </c>
      <c r="B18" s="5">
        <f>IFERROR(VLOOKUP(A18,'[1]στεγη υποβολη πιβοτ'!$A$4:$C$6,2,),0)</f>
        <v>0</v>
      </c>
      <c r="C18" s="6">
        <f>IFERROR(VLOOKUP(A18,'[1]στεγη υποβολη πιβοτ'!$A$4:$C$6,3,),0)</f>
        <v>0</v>
      </c>
      <c r="D18" s="6">
        <f>IFERROR(VLOOKUP(A18,'[1]στεγη αδεια πιβοτ'!$A$4:$C$16,2,),0)</f>
        <v>21</v>
      </c>
      <c r="E18" s="6">
        <f>IFERROR(VLOOKUP(A18,'[1]στεγη αδεια πιβοτ'!$A$4:$C$16,3,),0)</f>
        <v>103.85000000000001</v>
      </c>
      <c r="F18" s="6">
        <f>IFERROR(VLOOKUP(A18,'[1]στεγη ενεργα πιβοτ'!$A$4:$C$23,2,),0)</f>
        <v>143</v>
      </c>
      <c r="G18" s="7">
        <f>IFERROR(VLOOKUP(A18,'[1]στεγη ενεργα πιβοτ'!$A$4:$C$23,3,),0)</f>
        <v>701.8100000000004</v>
      </c>
      <c r="H18" s="8">
        <f>IFERROR(VLOOKUP(A18,'[1]νετ υποβολη πιβοτ'!$A$4:$C$13,2,),0)</f>
        <v>0</v>
      </c>
      <c r="I18" s="6">
        <f>IFERROR(VLOOKUP(A18,'[1]νετ υποβολη πιβοτ'!$A$4:$C$13,3,),0)</f>
        <v>0</v>
      </c>
      <c r="J18" s="6">
        <f>IFERROR(VLOOKUP(A18,'[1]νετ αδεια πιβοτ'!$A$4:$C$19,2,),0)</f>
        <v>16</v>
      </c>
      <c r="K18" s="6">
        <f>IFERROR(VLOOKUP(A18,'[1]νετ αδεια πιβοτ'!$A$4:$C$19,3,),0)</f>
        <v>119.205</v>
      </c>
      <c r="L18" s="6">
        <f>IFERROR(VLOOKUP(A18,'[1]νετ ενεργα πιβοτ'!$A$4:$C$18,2,),0)</f>
        <v>18</v>
      </c>
      <c r="M18" s="7">
        <f>IFERROR(VLOOKUP(A18,'[1]νετ ενεργα πιβοτ'!$A$4:$C$18,3,),0)</f>
        <v>202.35499999999999</v>
      </c>
      <c r="N18" s="23">
        <v>0</v>
      </c>
      <c r="O18" s="23">
        <v>0</v>
      </c>
      <c r="P18" s="23">
        <v>0</v>
      </c>
      <c r="Q18" s="23">
        <v>0</v>
      </c>
      <c r="R18" s="24">
        <f>IFERROR(VLOOKUP(A18,'[1]ΦΒ ΕΝΕΡΓΑ ΠΙΒΟΤ'!$A$4:$C$25,2,),0)</f>
        <v>92</v>
      </c>
      <c r="S18" s="9">
        <f>IFERROR(VLOOKUP(A18,'[1]ΦΒ ΕΝΕΡΓΑ ΠΙΒΟΤ'!$A$4:$C$25,3,),0)</f>
        <v>8777.7220000000034</v>
      </c>
      <c r="T18" s="29">
        <v>16200</v>
      </c>
      <c r="U18" s="26">
        <f t="shared" si="0"/>
        <v>9904.9420000000027</v>
      </c>
      <c r="V18" s="30">
        <f t="shared" si="1"/>
        <v>6295.0579999999973</v>
      </c>
      <c r="W18" s="2"/>
      <c r="X18" s="2"/>
      <c r="Y18" s="2"/>
      <c r="Z18" s="3"/>
      <c r="AA18" s="3"/>
    </row>
    <row r="19" spans="1:27" ht="15" thickBot="1" x14ac:dyDescent="0.35">
      <c r="A19" s="28" t="s">
        <v>39</v>
      </c>
      <c r="B19" s="5">
        <f>IFERROR(VLOOKUP(A19,'[1]στεγη υποβολη πιβοτ'!$A$4:$C$6,2,),0)</f>
        <v>0</v>
      </c>
      <c r="C19" s="6">
        <f>IFERROR(VLOOKUP(A19,'[1]στεγη υποβολη πιβοτ'!$A$4:$C$6,3,),0)</f>
        <v>0</v>
      </c>
      <c r="D19" s="6">
        <f>IFERROR(VLOOKUP(A19,'[1]στεγη αδεια πιβοτ'!$A$4:$C$16,2,),0)</f>
        <v>0</v>
      </c>
      <c r="E19" s="6">
        <f>IFERROR(VLOOKUP(A19,'[1]στεγη αδεια πιβοτ'!$A$4:$C$16,3,),0)</f>
        <v>0</v>
      </c>
      <c r="F19" s="6">
        <f>IFERROR(VLOOKUP(A19,'[1]στεγη ενεργα πιβοτ'!$A$4:$C$23,2,),0)</f>
        <v>41</v>
      </c>
      <c r="G19" s="7">
        <f>IFERROR(VLOOKUP(A19,'[1]στεγη ενεργα πιβοτ'!$A$4:$C$23,3,),0)</f>
        <v>193.84500000000003</v>
      </c>
      <c r="H19" s="8">
        <f>IFERROR(VLOOKUP(A19,'[1]νετ υποβολη πιβοτ'!$A$4:$C$13,2,),0)</f>
        <v>0</v>
      </c>
      <c r="I19" s="6">
        <f>IFERROR(VLOOKUP(A19,'[1]νετ υποβολη πιβοτ'!$A$4:$C$13,3,),0)</f>
        <v>0</v>
      </c>
      <c r="J19" s="6">
        <f>IFERROR(VLOOKUP(A19,'[1]νετ αδεια πιβοτ'!$A$4:$C$19,2,),0)</f>
        <v>3</v>
      </c>
      <c r="K19" s="6">
        <f>IFERROR(VLOOKUP(A19,'[1]νετ αδεια πιβοτ'!$A$4:$C$19,3,),0)</f>
        <v>17</v>
      </c>
      <c r="L19" s="6">
        <f>IFERROR(VLOOKUP(A19,'[1]νετ ενεργα πιβοτ'!$A$4:$C$18,2,),0)</f>
        <v>8</v>
      </c>
      <c r="M19" s="7">
        <f>IFERROR(VLOOKUP(A19,'[1]νετ ενεργα πιβοτ'!$A$4:$C$18,3,),0)</f>
        <v>61.379999999999995</v>
      </c>
      <c r="N19" s="23">
        <v>0</v>
      </c>
      <c r="O19" s="23">
        <v>0</v>
      </c>
      <c r="P19" s="23">
        <v>0</v>
      </c>
      <c r="Q19" s="23">
        <v>0</v>
      </c>
      <c r="R19" s="24">
        <f>IFERROR(VLOOKUP(A19,'[1]ΦΒ ΕΝΕΡΓΑ ΠΙΒΟΤ'!$A$4:$C$25,2,),0)</f>
        <v>133</v>
      </c>
      <c r="S19" s="9">
        <f>IFERROR(VLOOKUP(A19,'[1]ΦΒ ΕΝΕΡΓΑ ΠΙΒΟΤ'!$A$4:$C$25,3,),0)</f>
        <v>8837.9549999999945</v>
      </c>
      <c r="T19" s="29">
        <v>14400</v>
      </c>
      <c r="U19" s="26">
        <f t="shared" si="0"/>
        <v>9110.179999999993</v>
      </c>
      <c r="V19" s="30">
        <f t="shared" si="1"/>
        <v>5289.820000000007</v>
      </c>
      <c r="W19" s="2"/>
      <c r="X19" s="2"/>
      <c r="Y19" s="2"/>
      <c r="Z19" s="3"/>
      <c r="AA19" s="3"/>
    </row>
    <row r="20" spans="1:27" ht="15" thickBot="1" x14ac:dyDescent="0.35">
      <c r="A20" s="28" t="s">
        <v>5</v>
      </c>
      <c r="B20" s="5">
        <f>IFERROR(VLOOKUP(A20,'[1]στεγη υποβολη πιβοτ'!$A$4:$C$6,2,),0)</f>
        <v>0</v>
      </c>
      <c r="C20" s="6">
        <f>IFERROR(VLOOKUP(A20,'[1]στεγη υποβολη πιβοτ'!$A$4:$C$6,3,),0)</f>
        <v>0</v>
      </c>
      <c r="D20" s="6">
        <f>IFERROR(VLOOKUP(A20,'[1]στεγη αδεια πιβοτ'!$A$4:$C$16,2,),0)</f>
        <v>0</v>
      </c>
      <c r="E20" s="6">
        <f>IFERROR(VLOOKUP(A20,'[1]στεγη αδεια πιβοτ'!$A$4:$C$16,3,),0)</f>
        <v>0</v>
      </c>
      <c r="F20" s="6">
        <f>IFERROR(VLOOKUP(A20,'[1]στεγη ενεργα πιβοτ'!$A$4:$C$23,2,),0)</f>
        <v>6</v>
      </c>
      <c r="G20" s="7">
        <f>IFERROR(VLOOKUP(A20,'[1]στεγη ενεργα πιβοτ'!$A$4:$C$23,3,),0)</f>
        <v>29.314999999999998</v>
      </c>
      <c r="H20" s="8">
        <f>IFERROR(VLOOKUP(A20,'[1]νετ υποβολη πιβοτ'!$A$4:$C$13,2,),0)</f>
        <v>4</v>
      </c>
      <c r="I20" s="6">
        <f>IFERROR(VLOOKUP(A20,'[1]νετ υποβολη πιβοτ'!$A$4:$C$13,3,),0)</f>
        <v>154.73500000000001</v>
      </c>
      <c r="J20" s="6">
        <f>IFERROR(VLOOKUP(A20,'[1]νετ αδεια πιβοτ'!$A$4:$C$19,2,),0)</f>
        <v>5</v>
      </c>
      <c r="K20" s="6">
        <f>IFERROR(VLOOKUP(A20,'[1]νετ αδεια πιβοτ'!$A$4:$C$19,3,),0)</f>
        <v>41.42</v>
      </c>
      <c r="L20" s="6">
        <f>IFERROR(VLOOKUP(A20,'[1]νετ ενεργα πιβοτ'!$A$4:$C$18,2,),0)</f>
        <v>4</v>
      </c>
      <c r="M20" s="7">
        <f>IFERROR(VLOOKUP(A20,'[1]νετ ενεργα πιβοτ'!$A$4:$C$18,3,),0)</f>
        <v>27.12</v>
      </c>
      <c r="N20" s="23">
        <v>0</v>
      </c>
      <c r="O20" s="23">
        <v>0</v>
      </c>
      <c r="P20" s="23">
        <v>0</v>
      </c>
      <c r="Q20" s="23">
        <v>0</v>
      </c>
      <c r="R20" s="24">
        <f>IFERROR(VLOOKUP(A20,'[1]ΦΒ ΕΝΕΡΓΑ ΠΙΒΟΤ'!$A$4:$C$25,2,),0)</f>
        <v>32</v>
      </c>
      <c r="S20" s="9">
        <f>IFERROR(VLOOKUP(A20,'[1]ΦΒ ΕΝΕΡΓΑ ΠΙΒΟΤ'!$A$4:$C$25,3,),0)</f>
        <v>1889.14</v>
      </c>
      <c r="T20" s="29">
        <v>2256</v>
      </c>
      <c r="U20" s="26">
        <f t="shared" si="0"/>
        <v>1986.9950000000001</v>
      </c>
      <c r="V20" s="30">
        <f t="shared" si="1"/>
        <v>269.00499999999988</v>
      </c>
      <c r="W20" s="2"/>
      <c r="X20" s="2"/>
      <c r="Y20" s="2"/>
      <c r="Z20" s="3"/>
      <c r="AA20" s="3"/>
    </row>
    <row r="21" spans="1:27" ht="15" thickBot="1" x14ac:dyDescent="0.35">
      <c r="A21" s="28" t="s">
        <v>40</v>
      </c>
      <c r="B21" s="5">
        <f>IFERROR(VLOOKUP(A21,'[1]στεγη υποβολη πιβοτ'!$A$4:$C$6,2,),0)</f>
        <v>0</v>
      </c>
      <c r="C21" s="6">
        <f>IFERROR(VLOOKUP(A21,'[1]στεγη υποβολη πιβοτ'!$A$4:$C$6,3,),0)</f>
        <v>0</v>
      </c>
      <c r="D21" s="6">
        <f>IFERROR(VLOOKUP(A21,'[1]στεγη αδεια πιβοτ'!$A$4:$C$16,2,),0)</f>
        <v>0</v>
      </c>
      <c r="E21" s="6">
        <f>IFERROR(VLOOKUP(A21,'[1]στεγη αδεια πιβοτ'!$A$4:$C$16,3,),0)</f>
        <v>0</v>
      </c>
      <c r="F21" s="6">
        <f>IFERROR(VLOOKUP(A21,'[1]στεγη ενεργα πιβοτ'!$A$4:$C$23,2,),0)</f>
        <v>0</v>
      </c>
      <c r="G21" s="7">
        <f>IFERROR(VLOOKUP(A21,'[1]στεγη ενεργα πιβοτ'!$A$4:$C$23,3,),0)</f>
        <v>0</v>
      </c>
      <c r="H21" s="8">
        <f>IFERROR(VLOOKUP(A21,'[1]νετ υποβολη πιβοτ'!$A$4:$C$13,2,),0)</f>
        <v>0</v>
      </c>
      <c r="I21" s="6">
        <f>IFERROR(VLOOKUP(A21,'[1]νετ υποβολη πιβοτ'!$A$4:$C$13,3,),0)</f>
        <v>0</v>
      </c>
      <c r="J21" s="6">
        <f>IFERROR(VLOOKUP(A21,'[1]νετ αδεια πιβοτ'!$A$4:$C$19,2,),0)</f>
        <v>0</v>
      </c>
      <c r="K21" s="6">
        <f>IFERROR(VLOOKUP(A21,'[1]νετ αδεια πιβοτ'!$A$4:$C$19,3,),0)</f>
        <v>0</v>
      </c>
      <c r="L21" s="6">
        <f>IFERROR(VLOOKUP(A21,'[1]νετ ενεργα πιβοτ'!$A$4:$C$18,2,),0)</f>
        <v>0</v>
      </c>
      <c r="M21" s="7">
        <f>IFERROR(VLOOKUP(A21,'[1]νετ ενεργα πιβοτ'!$A$4:$C$18,3,),0)</f>
        <v>0</v>
      </c>
      <c r="N21" s="23">
        <v>0</v>
      </c>
      <c r="O21" s="23">
        <v>0</v>
      </c>
      <c r="P21" s="23">
        <v>0</v>
      </c>
      <c r="Q21" s="23">
        <v>0</v>
      </c>
      <c r="R21" s="24">
        <f>IFERROR(VLOOKUP(A21,'[1]ΦΒ ΕΝΕΡΓΑ ΠΙΒΟΤ'!$A$4:$C$25,2,),0)</f>
        <v>0</v>
      </c>
      <c r="S21" s="9">
        <f>IFERROR(VLOOKUP(A21,'[1]ΦΒ ΕΝΕΡΓΑ ΠΙΒΟΤ'!$A$4:$C$25,3,),0)</f>
        <v>0</v>
      </c>
      <c r="T21" s="29">
        <v>139.5</v>
      </c>
      <c r="U21" s="26">
        <f>E21+G21+Q21+S21+K21+M21</f>
        <v>0</v>
      </c>
      <c r="V21" s="30">
        <f t="shared" si="1"/>
        <v>139.5</v>
      </c>
      <c r="W21" s="2"/>
      <c r="X21" s="2"/>
      <c r="Y21" s="2"/>
      <c r="Z21" s="3"/>
      <c r="AA21" s="3"/>
    </row>
    <row r="22" spans="1:27" ht="15" thickBot="1" x14ac:dyDescent="0.35">
      <c r="A22" s="28" t="s">
        <v>41</v>
      </c>
      <c r="B22" s="5">
        <f>IFERROR(VLOOKUP(A22,'[1]στεγη υποβολη πιβοτ'!$A$4:$C$6,2,),0)</f>
        <v>0</v>
      </c>
      <c r="C22" s="6">
        <f>IFERROR(VLOOKUP(A22,'[1]στεγη υποβολη πιβοτ'!$A$4:$C$6,3,),0)</f>
        <v>0</v>
      </c>
      <c r="D22" s="6">
        <f>IFERROR(VLOOKUP(A22,'[1]στεγη αδεια πιβοτ'!$A$4:$C$16,2,),0)</f>
        <v>0</v>
      </c>
      <c r="E22" s="6">
        <f>IFERROR(VLOOKUP(A22,'[1]στεγη αδεια πιβοτ'!$A$4:$C$16,3,),0)</f>
        <v>0</v>
      </c>
      <c r="F22" s="6">
        <f>IFERROR(VLOOKUP(A22,'[1]στεγη ενεργα πιβοτ'!$A$4:$C$23,2,),0)</f>
        <v>15</v>
      </c>
      <c r="G22" s="7">
        <f>IFERROR(VLOOKUP(A22,'[1]στεγη ενεργα πιβοτ'!$A$4:$C$23,3,),0)</f>
        <v>73.709999999999994</v>
      </c>
      <c r="H22" s="8">
        <f>IFERROR(VLOOKUP(A22,'[1]νετ υποβολη πιβοτ'!$A$4:$C$13,2,),0)</f>
        <v>0</v>
      </c>
      <c r="I22" s="6">
        <f>IFERROR(VLOOKUP(A22,'[1]νετ υποβολη πιβοτ'!$A$4:$C$13,3,),0)</f>
        <v>0</v>
      </c>
      <c r="J22" s="6">
        <f>IFERROR(VLOOKUP(A22,'[1]νετ αδεια πιβοτ'!$A$4:$C$19,2,),0)</f>
        <v>3</v>
      </c>
      <c r="K22" s="6">
        <f>IFERROR(VLOOKUP(A22,'[1]νετ αδεια πιβοτ'!$A$4:$C$19,3,),0)</f>
        <v>18.54</v>
      </c>
      <c r="L22" s="6">
        <f>IFERROR(VLOOKUP(A22,'[1]νετ ενεργα πιβοτ'!$A$4:$C$18,2,),0)</f>
        <v>2</v>
      </c>
      <c r="M22" s="7">
        <f>IFERROR(VLOOKUP(A22,'[1]νετ ενεργα πιβοτ'!$A$4:$C$18,3,),0)</f>
        <v>19.734999999999999</v>
      </c>
      <c r="N22" s="23">
        <v>0</v>
      </c>
      <c r="O22" s="23">
        <v>0</v>
      </c>
      <c r="P22" s="23">
        <v>0</v>
      </c>
      <c r="Q22" s="23">
        <v>0</v>
      </c>
      <c r="R22" s="24">
        <f>IFERROR(VLOOKUP(A22,'[1]ΦΒ ΕΝΕΡΓΑ ΠΙΒΟΤ'!$A$4:$C$25,2,),0)</f>
        <v>7</v>
      </c>
      <c r="S22" s="9">
        <f>IFERROR(VLOOKUP(A22,'[1]ΦΒ ΕΝΕΡΓΑ ΠΙΒΟΤ'!$A$4:$C$25,3,),0)</f>
        <v>618.06000000000006</v>
      </c>
      <c r="T22" s="29">
        <v>1386</v>
      </c>
      <c r="U22" s="26">
        <f>E22+G22+Q22+S22+K22+M22</f>
        <v>730.04500000000007</v>
      </c>
      <c r="V22" s="30">
        <f t="shared" si="1"/>
        <v>655.95499999999993</v>
      </c>
      <c r="W22" s="2"/>
      <c r="X22" s="2"/>
      <c r="Y22" s="2"/>
      <c r="Z22" s="3"/>
      <c r="AA22" s="3"/>
    </row>
    <row r="23" spans="1:27" ht="15" thickBot="1" x14ac:dyDescent="0.35">
      <c r="A23" s="28" t="s">
        <v>42</v>
      </c>
      <c r="B23" s="5">
        <f>IFERROR(VLOOKUP(A23,'[1]στεγη υποβολη πιβοτ'!$A$4:$C$6,2,),0)</f>
        <v>0</v>
      </c>
      <c r="C23" s="6">
        <f>IFERROR(VLOOKUP(A23,'[1]στεγη υποβολη πιβοτ'!$A$4:$C$6,3,),0)</f>
        <v>0</v>
      </c>
      <c r="D23" s="6">
        <f>IFERROR(VLOOKUP(A23,'[1]στεγη αδεια πιβοτ'!$A$4:$C$16,2,),0)</f>
        <v>0</v>
      </c>
      <c r="E23" s="6">
        <f>IFERROR(VLOOKUP(A23,'[1]στεγη αδεια πιβοτ'!$A$4:$C$16,3,),0)</f>
        <v>0</v>
      </c>
      <c r="F23" s="6">
        <f>IFERROR(VLOOKUP(A23,'[1]στεγη ενεργα πιβοτ'!$A$4:$C$23,2,),0)</f>
        <v>0</v>
      </c>
      <c r="G23" s="7">
        <f>IFERROR(VLOOKUP(A23,'[1]στεγη ενεργα πιβοτ'!$A$4:$C$23,3,),0)</f>
        <v>0</v>
      </c>
      <c r="H23" s="8">
        <f>IFERROR(VLOOKUP(A23,'[1]νετ υποβολη πιβοτ'!$A$4:$C$13,2,),0)</f>
        <v>0</v>
      </c>
      <c r="I23" s="6">
        <f>IFERROR(VLOOKUP(A23,'[1]νετ υποβολη πιβοτ'!$A$4:$C$13,3,),0)</f>
        <v>0</v>
      </c>
      <c r="J23" s="6">
        <f>IFERROR(VLOOKUP(A23,'[1]νετ αδεια πιβοτ'!$A$4:$C$19,2,),0)</f>
        <v>0</v>
      </c>
      <c r="K23" s="6">
        <f>IFERROR(VLOOKUP(A23,'[1]νετ αδεια πιβοτ'!$A$4:$C$19,3,),0)</f>
        <v>0</v>
      </c>
      <c r="L23" s="6">
        <f>IFERROR(VLOOKUP(A23,'[1]νετ ενεργα πιβοτ'!$A$4:$C$18,2,),0)</f>
        <v>0</v>
      </c>
      <c r="M23" s="7">
        <f>IFERROR(VLOOKUP(A23,'[1]νετ ενεργα πιβοτ'!$A$4:$C$18,3,),0)</f>
        <v>0</v>
      </c>
      <c r="N23" s="23">
        <v>0</v>
      </c>
      <c r="O23" s="23">
        <v>0</v>
      </c>
      <c r="P23" s="23">
        <v>0</v>
      </c>
      <c r="Q23" s="23">
        <v>0</v>
      </c>
      <c r="R23" s="24">
        <f>IFERROR(VLOOKUP(A23,'[1]ΦΒ ΕΝΕΡΓΑ ΠΙΒΟΤ'!$A$4:$C$25,2,),0)</f>
        <v>0</v>
      </c>
      <c r="S23" s="9">
        <f>IFERROR(VLOOKUP(A23,'[1]ΦΒ ΕΝΕΡΓΑ ΠΙΒΟΤ'!$A$4:$C$25,3,),0)</f>
        <v>0</v>
      </c>
      <c r="T23" s="29">
        <v>40</v>
      </c>
      <c r="U23" s="26">
        <f t="shared" si="0"/>
        <v>0</v>
      </c>
      <c r="V23" s="30">
        <f t="shared" si="1"/>
        <v>40</v>
      </c>
      <c r="W23" s="2"/>
      <c r="X23" s="2"/>
      <c r="Y23" s="2"/>
      <c r="Z23" s="3"/>
      <c r="AA23" s="3"/>
    </row>
    <row r="24" spans="1:27" ht="15" thickBot="1" x14ac:dyDescent="0.35">
      <c r="A24" s="28" t="s">
        <v>10</v>
      </c>
      <c r="B24" s="5">
        <f>IFERROR(VLOOKUP(A24,'[1]στεγη υποβολη πιβοτ'!$A$4:$C$6,2,),0)</f>
        <v>0</v>
      </c>
      <c r="C24" s="6">
        <f>IFERROR(VLOOKUP(A24,'[1]στεγη υποβολη πιβοτ'!$A$4:$C$6,3,),0)</f>
        <v>0</v>
      </c>
      <c r="D24" s="6">
        <f>IFERROR(VLOOKUP(A24,'[1]στεγη αδεια πιβοτ'!$A$4:$C$16,2,),0)</f>
        <v>0</v>
      </c>
      <c r="E24" s="6">
        <f>IFERROR(VLOOKUP(A24,'[1]στεγη αδεια πιβοτ'!$A$4:$C$16,3,),0)</f>
        <v>0</v>
      </c>
      <c r="F24" s="6">
        <f>IFERROR(VLOOKUP(A24,'[1]στεγη ενεργα πιβοτ'!$A$4:$C$23,2,),0)</f>
        <v>8</v>
      </c>
      <c r="G24" s="7">
        <f>IFERROR(VLOOKUP(A24,'[1]στεγη ενεργα πιβοτ'!$A$4:$C$23,3,),0)</f>
        <v>39.32</v>
      </c>
      <c r="H24" s="8">
        <f>IFERROR(VLOOKUP(A24,'[1]νετ υποβολη πιβοτ'!$A$4:$C$13,2,),0)</f>
        <v>0</v>
      </c>
      <c r="I24" s="6">
        <f>IFERROR(VLOOKUP(A24,'[1]νετ υποβολη πιβοτ'!$A$4:$C$13,3,),0)</f>
        <v>0</v>
      </c>
      <c r="J24" s="6">
        <f>IFERROR(VLOOKUP(A24,'[1]νετ αδεια πιβοτ'!$A$4:$C$19,2,),0)</f>
        <v>0</v>
      </c>
      <c r="K24" s="6">
        <f>IFERROR(VLOOKUP(A24,'[1]νετ αδεια πιβοτ'!$A$4:$C$19,3,),0)</f>
        <v>0</v>
      </c>
      <c r="L24" s="6">
        <f>IFERROR(VLOOKUP(A24,'[1]νετ ενεργα πιβοτ'!$A$4:$C$18,2,),0)</f>
        <v>1</v>
      </c>
      <c r="M24" s="7">
        <f>IFERROR(VLOOKUP(A24,'[1]νετ ενεργα πιβοτ'!$A$4:$C$18,3,),0)</f>
        <v>4.9349999999999996</v>
      </c>
      <c r="N24" s="31">
        <v>0</v>
      </c>
      <c r="O24" s="23">
        <v>0</v>
      </c>
      <c r="P24" s="23">
        <v>0</v>
      </c>
      <c r="Q24" s="23">
        <v>0</v>
      </c>
      <c r="R24" s="24">
        <f>IFERROR(VLOOKUP(A24,'[1]ΦΒ ΕΝΕΡΓΑ ΠΙΒΟΤ'!$A$4:$C$25,2,),0)</f>
        <v>1</v>
      </c>
      <c r="S24" s="9">
        <f>IFERROR(VLOOKUP(A24,'[1]ΦΒ ΕΝΕΡΓΑ ΠΙΒΟΤ'!$A$4:$C$25,3,),0)</f>
        <v>149.625</v>
      </c>
      <c r="T24" s="29">
        <v>648</v>
      </c>
      <c r="U24" s="26">
        <f t="shared" si="0"/>
        <v>193.88</v>
      </c>
      <c r="V24" s="30">
        <f t="shared" si="1"/>
        <v>454.12</v>
      </c>
      <c r="W24" s="2"/>
      <c r="X24" s="2"/>
      <c r="Y24" s="2"/>
      <c r="Z24" s="3"/>
      <c r="AA24" s="3"/>
    </row>
    <row r="25" spans="1:27" ht="15" thickBot="1" x14ac:dyDescent="0.35">
      <c r="A25" s="28" t="s">
        <v>4</v>
      </c>
      <c r="B25" s="5">
        <f>IFERROR(VLOOKUP(A25,'[1]στεγη υποβολη πιβοτ'!$A$4:$C$6,2,),0)</f>
        <v>0</v>
      </c>
      <c r="C25" s="6">
        <f>IFERROR(VLOOKUP(A25,'[1]στεγη υποβολη πιβοτ'!$A$4:$C$6,3,),0)</f>
        <v>0</v>
      </c>
      <c r="D25" s="6">
        <f>IFERROR(VLOOKUP(A25,'[1]στεγη αδεια πιβοτ'!$A$4:$C$16,2,),0)</f>
        <v>45</v>
      </c>
      <c r="E25" s="6">
        <f>IFERROR(VLOOKUP(A25,'[1]στεγη αδεια πιβοτ'!$A$4:$C$16,3,),0)</f>
        <v>218.37499999999997</v>
      </c>
      <c r="F25" s="6">
        <f>IFERROR(VLOOKUP(A25,'[1]στεγη ενεργα πιβοτ'!$A$4:$C$23,2,),0)</f>
        <v>248</v>
      </c>
      <c r="G25" s="7">
        <f>IFERROR(VLOOKUP(A25,'[1]στεγη ενεργα πιβοτ'!$A$4:$C$23,3,),0)</f>
        <v>1211.2399999999993</v>
      </c>
      <c r="H25" s="8">
        <f>IFERROR(VLOOKUP(A25,'[1]νετ υποβολη πιβοτ'!$A$4:$C$13,2,),0)</f>
        <v>18</v>
      </c>
      <c r="I25" s="6">
        <f>IFERROR(VLOOKUP(A25,'[1]νετ υποβολη πιβοτ'!$A$4:$C$13,3,),0)</f>
        <v>395.92</v>
      </c>
      <c r="J25" s="6">
        <f>IFERROR(VLOOKUP(A25,'[1]νετ αδεια πιβοτ'!$A$4:$C$19,2,),0)</f>
        <v>46</v>
      </c>
      <c r="K25" s="6">
        <f>IFERROR(VLOOKUP(A25,'[1]νετ αδεια πιβοτ'!$A$4:$C$19,3,),0)</f>
        <v>1513.4699999999991</v>
      </c>
      <c r="L25" s="6">
        <f>IFERROR(VLOOKUP(A25,'[1]νετ ενεργα πιβοτ'!$A$4:$C$18,2,),0)</f>
        <v>36</v>
      </c>
      <c r="M25" s="7">
        <f>IFERROR(VLOOKUP(A25,'[1]νετ ενεργα πιβοτ'!$A$4:$C$18,3,),0)</f>
        <v>542.68999999999994</v>
      </c>
      <c r="N25" s="31">
        <v>0</v>
      </c>
      <c r="O25" s="31">
        <v>0</v>
      </c>
      <c r="P25" s="23">
        <v>0</v>
      </c>
      <c r="Q25" s="23">
        <v>0</v>
      </c>
      <c r="R25" s="24">
        <f>IFERROR(VLOOKUP(A25,'[1]ΦΒ ΕΝΕΡΓΑ ΠΙΒΟΤ'!$A$4:$C$25,2,),0)</f>
        <v>216</v>
      </c>
      <c r="S25" s="9">
        <f>IFERROR(VLOOKUP(A25,'[1]ΦΒ ΕΝΕΡΓΑ ΠΙΒΟΤ'!$A$4:$C$25,3,),0)</f>
        <v>18164.37899999999</v>
      </c>
      <c r="T25" s="29">
        <v>36000</v>
      </c>
      <c r="U25" s="26">
        <f t="shared" si="0"/>
        <v>21650.153999999984</v>
      </c>
      <c r="V25" s="30">
        <f t="shared" si="1"/>
        <v>14349.846000000016</v>
      </c>
      <c r="W25" s="2"/>
      <c r="X25" s="2"/>
      <c r="Y25" s="2"/>
      <c r="Z25" s="3"/>
      <c r="AA25" s="3"/>
    </row>
    <row r="26" spans="1:27" ht="15" thickBot="1" x14ac:dyDescent="0.35">
      <c r="A26" s="28" t="s">
        <v>43</v>
      </c>
      <c r="B26" s="5">
        <f>IFERROR(VLOOKUP(A26,'[1]στεγη υποβολη πιβοτ'!$A$4:$C$6,2,),0)</f>
        <v>0</v>
      </c>
      <c r="C26" s="6">
        <f>IFERROR(VLOOKUP(A26,'[1]στεγη υποβολη πιβοτ'!$A$4:$C$6,3,),0)</f>
        <v>0</v>
      </c>
      <c r="D26" s="6">
        <f>IFERROR(VLOOKUP(A26,'[1]στεγη αδεια πιβοτ'!$A$4:$C$16,2,),0)</f>
        <v>0</v>
      </c>
      <c r="E26" s="6">
        <f>IFERROR(VLOOKUP(A26,'[1]στεγη αδεια πιβοτ'!$A$4:$C$16,3,),0)</f>
        <v>0</v>
      </c>
      <c r="F26" s="6">
        <f>IFERROR(VLOOKUP(A26,'[1]στεγη ενεργα πιβοτ'!$A$4:$C$23,2,),0)</f>
        <v>6</v>
      </c>
      <c r="G26" s="7">
        <f>IFERROR(VLOOKUP(A26,'[1]στεγη ενεργα πιβοτ'!$A$4:$C$23,3,),0)</f>
        <v>29.04</v>
      </c>
      <c r="H26" s="8">
        <f>IFERROR(VLOOKUP(A26,'[1]νετ υποβολη πιβοτ'!$A$4:$C$13,2,),0)</f>
        <v>0</v>
      </c>
      <c r="I26" s="6">
        <f>IFERROR(VLOOKUP(A26,'[1]νετ υποβολη πιβοτ'!$A$4:$C$13,3,),0)</f>
        <v>0</v>
      </c>
      <c r="J26" s="6">
        <f>IFERROR(VLOOKUP(A26,'[1]νετ αδεια πιβοτ'!$A$4:$C$19,2,),0)</f>
        <v>8</v>
      </c>
      <c r="K26" s="6">
        <f>IFERROR(VLOOKUP(A26,'[1]νετ αδεια πιβοτ'!$A$4:$C$19,3,),0)</f>
        <v>135</v>
      </c>
      <c r="L26" s="6">
        <f>IFERROR(VLOOKUP(A26,'[1]νετ ενεργα πιβοτ'!$A$4:$C$18,2,),0)</f>
        <v>10</v>
      </c>
      <c r="M26" s="7">
        <f>IFERROR(VLOOKUP(A26,'[1]νετ ενεργα πιβοτ'!$A$4:$C$18,3,),0)</f>
        <v>95.799999999999983</v>
      </c>
      <c r="N26" s="31">
        <v>0</v>
      </c>
      <c r="O26" s="31">
        <v>0</v>
      </c>
      <c r="P26" s="23">
        <v>0</v>
      </c>
      <c r="Q26" s="23">
        <v>0</v>
      </c>
      <c r="R26" s="24">
        <f>IFERROR(VLOOKUP(A26,'[1]ΦΒ ΕΝΕΡΓΑ ΠΙΒΟΤ'!$A$4:$C$25,2,),0)</f>
        <v>63</v>
      </c>
      <c r="S26" s="9">
        <f>IFERROR(VLOOKUP(A26,'[1]ΦΒ ΕΝΕΡΓΑ ΠΙΒΟΤ'!$A$4:$C$25,3,),0)</f>
        <v>4372.9250000000002</v>
      </c>
      <c r="T26" s="29">
        <v>6300</v>
      </c>
      <c r="U26" s="26">
        <f t="shared" si="0"/>
        <v>4632.7650000000003</v>
      </c>
      <c r="V26" s="30">
        <f t="shared" si="1"/>
        <v>1667.2349999999997</v>
      </c>
      <c r="W26" s="2"/>
      <c r="X26" s="2"/>
      <c r="Y26" s="2"/>
      <c r="Z26" s="3"/>
      <c r="AA26" s="3"/>
    </row>
    <row r="27" spans="1:27" ht="15" thickBot="1" x14ac:dyDescent="0.35">
      <c r="A27" s="28" t="s">
        <v>11</v>
      </c>
      <c r="B27" s="5">
        <f>IFERROR(VLOOKUP(A27,'[1]στεγη υποβολη πιβοτ'!$A$4:$C$6,2,),0)</f>
        <v>0</v>
      </c>
      <c r="C27" s="6">
        <f>IFERROR(VLOOKUP(A27,'[1]στεγη υποβολη πιβοτ'!$A$4:$C$6,3,),0)</f>
        <v>0</v>
      </c>
      <c r="D27" s="6">
        <f>IFERROR(VLOOKUP(A27,'[1]στεγη αδεια πιβοτ'!$A$4:$C$16,2,),0)</f>
        <v>0</v>
      </c>
      <c r="E27" s="6">
        <f>IFERROR(VLOOKUP(A27,'[1]στεγη αδεια πιβοτ'!$A$4:$C$16,3,),0)</f>
        <v>0</v>
      </c>
      <c r="F27" s="6">
        <f>IFERROR(VLOOKUP(A27,'[1]στεγη ενεργα πιβοτ'!$A$4:$C$23,2,),0)</f>
        <v>9</v>
      </c>
      <c r="G27" s="7">
        <f>IFERROR(VLOOKUP(A27,'[1]στεγη ενεργα πιβοτ'!$A$4:$C$23,3,),0)</f>
        <v>39.869999999999997</v>
      </c>
      <c r="H27" s="8">
        <f>IFERROR(VLOOKUP(A27,'[1]νετ υποβολη πιβοτ'!$A$4:$C$13,2,),0)</f>
        <v>0</v>
      </c>
      <c r="I27" s="6">
        <f>IFERROR(VLOOKUP(A27,'[1]νετ υποβολη πιβοτ'!$A$4:$C$13,3,),0)</f>
        <v>0</v>
      </c>
      <c r="J27" s="6">
        <f>IFERROR(VLOOKUP(A27,'[1]νετ αδεια πιβοτ'!$A$4:$C$19,2,),0)</f>
        <v>0</v>
      </c>
      <c r="K27" s="6">
        <f>IFERROR(VLOOKUP(A27,'[1]νετ αδεια πιβοτ'!$A$4:$C$19,3,),0)</f>
        <v>0</v>
      </c>
      <c r="L27" s="6">
        <f>IFERROR(VLOOKUP(A27,'[1]νετ ενεργα πιβοτ'!$A$4:$C$18,2,),0)</f>
        <v>0</v>
      </c>
      <c r="M27" s="7">
        <f>IFERROR(VLOOKUP(A27,'[1]νετ ενεργα πιβοτ'!$A$4:$C$18,3,),0)</f>
        <v>0</v>
      </c>
      <c r="N27" s="31">
        <v>0</v>
      </c>
      <c r="O27" s="31">
        <v>0</v>
      </c>
      <c r="P27" s="23">
        <v>0</v>
      </c>
      <c r="Q27" s="23">
        <v>0</v>
      </c>
      <c r="R27" s="24">
        <f>IFERROR(VLOOKUP(A27,'[1]ΦΒ ΕΝΕΡΓΑ ΠΙΒΟΤ'!$A$4:$C$25,2,),0)</f>
        <v>1</v>
      </c>
      <c r="S27" s="9">
        <f>IFERROR(VLOOKUP(A27,'[1]ΦΒ ΕΝΕΡΓΑ ΠΙΒΟΤ'!$A$4:$C$25,3,),0)</f>
        <v>99.84</v>
      </c>
      <c r="T27" s="29">
        <v>442</v>
      </c>
      <c r="U27" s="26">
        <f t="shared" si="0"/>
        <v>139.71</v>
      </c>
      <c r="V27" s="30">
        <f t="shared" si="1"/>
        <v>302.28999999999996</v>
      </c>
      <c r="W27" s="2"/>
      <c r="X27" s="2"/>
      <c r="Y27" s="2"/>
      <c r="Z27" s="3"/>
      <c r="AA27" s="3"/>
    </row>
    <row r="28" spans="1:27" ht="15" thickBot="1" x14ac:dyDescent="0.35">
      <c r="A28" s="28" t="s">
        <v>0</v>
      </c>
      <c r="B28" s="5">
        <f>IFERROR(VLOOKUP(A28,'[1]στεγη υποβολη πιβοτ'!$A$4:$C$6,2,),0)</f>
        <v>0</v>
      </c>
      <c r="C28" s="6">
        <f>IFERROR(VLOOKUP(A28,'[1]στεγη υποβολη πιβοτ'!$A$4:$C$6,3,),0)</f>
        <v>0</v>
      </c>
      <c r="D28" s="6">
        <f>IFERROR(VLOOKUP(A28,'[1]στεγη αδεια πιβοτ'!$A$4:$C$16,2,),0)</f>
        <v>2</v>
      </c>
      <c r="E28" s="6">
        <f>IFERROR(VLOOKUP(A28,'[1]στεγη αδεια πιβοτ'!$A$4:$C$16,3,),0)</f>
        <v>10</v>
      </c>
      <c r="F28" s="6">
        <f>IFERROR(VLOOKUP(A28,'[1]στεγη ενεργα πιβοτ'!$A$4:$C$23,2,),0)</f>
        <v>36</v>
      </c>
      <c r="G28" s="7">
        <f>IFERROR(VLOOKUP(A28,'[1]στεγη ενεργα πιβοτ'!$A$4:$C$23,3,),0)</f>
        <v>177.65</v>
      </c>
      <c r="H28" s="8">
        <f>IFERROR(VLOOKUP(A28,'[1]νετ υποβολη πιβοτ'!$A$4:$C$13,2,),0)</f>
        <v>0</v>
      </c>
      <c r="I28" s="6">
        <f>IFERROR(VLOOKUP(A28,'[1]νετ υποβολη πιβοτ'!$A$4:$C$13,3,),0)</f>
        <v>0</v>
      </c>
      <c r="J28" s="6">
        <f>IFERROR(VLOOKUP(A28,'[1]νετ αδεια πιβοτ'!$A$4:$C$19,2,),0)</f>
        <v>0</v>
      </c>
      <c r="K28" s="6">
        <f>IFERROR(VLOOKUP(A28,'[1]νετ αδεια πιβοτ'!$A$4:$C$19,3,),0)</f>
        <v>0</v>
      </c>
      <c r="L28" s="6">
        <f>IFERROR(VLOOKUP(A28,'[1]νετ ενεργα πιβοτ'!$A$4:$C$18,2,),0)</f>
        <v>0</v>
      </c>
      <c r="M28" s="7">
        <f>IFERROR(VLOOKUP(A28,'[1]νετ ενεργα πιβοτ'!$A$4:$C$18,3,),0)</f>
        <v>0</v>
      </c>
      <c r="N28" s="31">
        <v>0</v>
      </c>
      <c r="O28" s="31">
        <v>0</v>
      </c>
      <c r="P28" s="23">
        <v>0</v>
      </c>
      <c r="Q28" s="23">
        <v>0</v>
      </c>
      <c r="R28" s="24">
        <f>IFERROR(VLOOKUP(A28,'[1]ΦΒ ΕΝΕΡΓΑ ΠΙΒΟΤ'!$A$4:$C$25,2,),0)</f>
        <v>2</v>
      </c>
      <c r="S28" s="9">
        <f>IFERROR(VLOOKUP(A28,'[1]ΦΒ ΕΝΕΡΓΑ ΠΙΒΟΤ'!$A$4:$C$25,3,),0)</f>
        <v>202.56</v>
      </c>
      <c r="T28" s="29">
        <v>586.79999999999995</v>
      </c>
      <c r="U28" s="26">
        <f t="shared" si="0"/>
        <v>390.21000000000004</v>
      </c>
      <c r="V28" s="30">
        <f t="shared" si="1"/>
        <v>196.58999999999992</v>
      </c>
      <c r="W28" s="2"/>
      <c r="X28" s="2"/>
      <c r="Y28" s="2"/>
      <c r="Z28" s="3"/>
      <c r="AA28" s="3"/>
    </row>
    <row r="29" spans="1:27" ht="15" thickBot="1" x14ac:dyDescent="0.35">
      <c r="A29" s="28" t="s">
        <v>7</v>
      </c>
      <c r="B29" s="5">
        <f>IFERROR(VLOOKUP(A29,'[1]στεγη υποβολη πιβοτ'!$A$4:$C$6,2,),0)</f>
        <v>0</v>
      </c>
      <c r="C29" s="6">
        <f>IFERROR(VLOOKUP(A29,'[1]στεγη υποβολη πιβοτ'!$A$4:$C$6,3,),0)</f>
        <v>0</v>
      </c>
      <c r="D29" s="6">
        <f>IFERROR(VLOOKUP(A29,'[1]στεγη αδεια πιβοτ'!$A$4:$C$16,2,),0)</f>
        <v>0</v>
      </c>
      <c r="E29" s="6">
        <f>IFERROR(VLOOKUP(A29,'[1]στεγη αδεια πιβοτ'!$A$4:$C$16,3,),0)</f>
        <v>0</v>
      </c>
      <c r="F29" s="6">
        <f>IFERROR(VLOOKUP(A29,'[1]στεγη ενεργα πιβοτ'!$A$4:$C$23,2,),0)</f>
        <v>5</v>
      </c>
      <c r="G29" s="7">
        <f>IFERROR(VLOOKUP(A29,'[1]στεγη ενεργα πιβοτ'!$A$4:$C$23,3,),0)</f>
        <v>24.56</v>
      </c>
      <c r="H29" s="8">
        <f>IFERROR(VLOOKUP(A29,'[1]νετ υποβολη πιβοτ'!$A$4:$C$13,2,),0)</f>
        <v>3</v>
      </c>
      <c r="I29" s="6">
        <f>IFERROR(VLOOKUP(A29,'[1]νετ υποβολη πιβοτ'!$A$4:$C$13,3,),0)</f>
        <v>100</v>
      </c>
      <c r="J29" s="6">
        <f>IFERROR(VLOOKUP(A29,'[1]νετ αδεια πιβοτ'!$A$4:$C$19,2,),0)</f>
        <v>0</v>
      </c>
      <c r="K29" s="6">
        <f>IFERROR(VLOOKUP(A29,'[1]νετ αδεια πιβοτ'!$A$4:$C$19,3,),0)</f>
        <v>0</v>
      </c>
      <c r="L29" s="6">
        <f>IFERROR(VLOOKUP(A29,'[1]νετ ενεργα πιβοτ'!$A$4:$C$18,2,),0)</f>
        <v>0</v>
      </c>
      <c r="M29" s="7">
        <f>IFERROR(VLOOKUP(A29,'[1]νετ ενεργα πιβοτ'!$A$4:$C$18,3,),0)</f>
        <v>0</v>
      </c>
      <c r="N29" s="31">
        <v>0</v>
      </c>
      <c r="O29" s="31">
        <v>0</v>
      </c>
      <c r="P29" s="23">
        <v>0</v>
      </c>
      <c r="Q29" s="23">
        <v>0</v>
      </c>
      <c r="R29" s="24">
        <f>IFERROR(VLOOKUP(A29,'[1]ΦΒ ΕΝΕΡΓΑ ΠΙΒΟΤ'!$A$4:$C$25,2,),0)</f>
        <v>4</v>
      </c>
      <c r="S29" s="9">
        <f>IFERROR(VLOOKUP(A29,'[1]ΦΒ ΕΝΕΡΓΑ ΠΙΒΟΤ'!$A$4:$C$25,3,),0)</f>
        <v>317.52</v>
      </c>
      <c r="T29" s="29">
        <v>571.5</v>
      </c>
      <c r="U29" s="26">
        <f t="shared" si="0"/>
        <v>342.08</v>
      </c>
      <c r="V29" s="30">
        <f t="shared" si="1"/>
        <v>229.42000000000002</v>
      </c>
      <c r="W29" s="2"/>
      <c r="X29" s="2"/>
      <c r="Y29" s="2"/>
      <c r="Z29" s="3"/>
      <c r="AA29" s="3"/>
    </row>
    <row r="30" spans="1:27" ht="15" thickBot="1" x14ac:dyDescent="0.35">
      <c r="A30" s="28" t="s">
        <v>3</v>
      </c>
      <c r="B30" s="5">
        <f>IFERROR(VLOOKUP(A30,'[1]στεγη υποβολη πιβοτ'!$A$4:$C$6,2,),0)</f>
        <v>0</v>
      </c>
      <c r="C30" s="6">
        <f>IFERROR(VLOOKUP(A30,'[1]στεγη υποβολη πιβοτ'!$A$4:$C$6,3,),0)</f>
        <v>0</v>
      </c>
      <c r="D30" s="6">
        <f>IFERROR(VLOOKUP(A30,'[1]στεγη αδεια πιβοτ'!$A$4:$C$16,2,),0)</f>
        <v>0</v>
      </c>
      <c r="E30" s="6">
        <f>IFERROR(VLOOKUP(A30,'[1]στεγη αδεια πιβοτ'!$A$4:$C$16,3,),0)</f>
        <v>0</v>
      </c>
      <c r="F30" s="6">
        <f>IFERROR(VLOOKUP(A30,'[1]στεγη ενεργα πιβοτ'!$A$4:$C$23,2,),0)</f>
        <v>0</v>
      </c>
      <c r="G30" s="7">
        <f>IFERROR(VLOOKUP(A30,'[1]στεγη ενεργα πιβοτ'!$A$4:$C$23,3,),0)</f>
        <v>0</v>
      </c>
      <c r="H30" s="8">
        <f>IFERROR(VLOOKUP(A30,'[1]νετ υποβολη πιβοτ'!$A$4:$C$13,2,),0)</f>
        <v>0</v>
      </c>
      <c r="I30" s="6">
        <f>IFERROR(VLOOKUP(A30,'[1]νετ υποβολη πιβοτ'!$A$4:$C$13,3,),0)</f>
        <v>0</v>
      </c>
      <c r="J30" s="6">
        <f>IFERROR(VLOOKUP(A30,'[1]νετ αδεια πιβοτ'!$A$4:$C$19,2,),0)</f>
        <v>0</v>
      </c>
      <c r="K30" s="6">
        <f>IFERROR(VLOOKUP(A30,'[1]νετ αδεια πιβοτ'!$A$4:$C$19,3,),0)</f>
        <v>0</v>
      </c>
      <c r="L30" s="6">
        <f>IFERROR(VLOOKUP(A30,'[1]νετ ενεργα πιβοτ'!$A$4:$C$18,2,),0)</f>
        <v>0</v>
      </c>
      <c r="M30" s="7">
        <f>IFERROR(VLOOKUP(A30,'[1]νετ ενεργα πιβοτ'!$A$4:$C$18,3,),0)</f>
        <v>0</v>
      </c>
      <c r="N30" s="31">
        <v>0</v>
      </c>
      <c r="O30" s="31">
        <v>0</v>
      </c>
      <c r="P30" s="23">
        <v>0</v>
      </c>
      <c r="Q30" s="23">
        <v>0</v>
      </c>
      <c r="R30" s="24">
        <f>IFERROR(VLOOKUP(A30,'[1]ΦΒ ΕΝΕΡΓΑ ΠΙΒΟΤ'!$A$4:$C$25,2,),0)</f>
        <v>3</v>
      </c>
      <c r="S30" s="9">
        <f>IFERROR(VLOOKUP(A30,'[1]ΦΒ ΕΝΕΡΓΑ ΠΙΒΟΤ'!$A$4:$C$25,3,),0)</f>
        <v>189.54</v>
      </c>
      <c r="T30" s="29">
        <v>730</v>
      </c>
      <c r="U30" s="26">
        <f t="shared" si="0"/>
        <v>189.54</v>
      </c>
      <c r="V30" s="30">
        <f t="shared" si="1"/>
        <v>540.46</v>
      </c>
      <c r="W30" s="2"/>
      <c r="X30" s="2"/>
      <c r="Y30" s="2"/>
      <c r="Z30" s="3"/>
      <c r="AA30" s="3"/>
    </row>
    <row r="31" spans="1:27" ht="15" thickBot="1" x14ac:dyDescent="0.35">
      <c r="A31" s="32" t="s">
        <v>44</v>
      </c>
      <c r="B31" s="5">
        <f>IFERROR(VLOOKUP(A31,'[1]στεγη υποβολη πιβοτ'!$A$4:$C$6,2,),0)</f>
        <v>0</v>
      </c>
      <c r="C31" s="6">
        <f>IFERROR(VLOOKUP(A31,'[1]στεγη υποβολη πιβοτ'!$A$4:$C$6,3,),0)</f>
        <v>0</v>
      </c>
      <c r="D31" s="6">
        <f>IFERROR(VLOOKUP(A31,'[1]στεγη αδεια πιβοτ'!$A$4:$C$16,2,),0)</f>
        <v>9</v>
      </c>
      <c r="E31" s="6">
        <f>IFERROR(VLOOKUP(A31,'[1]στεγη αδεια πιβοτ'!$A$4:$C$16,3,),0)</f>
        <v>44.309999999999995</v>
      </c>
      <c r="F31" s="6">
        <f>IFERROR(VLOOKUP(A31,'[1]στεγη ενεργα πιβοτ'!$A$4:$C$23,2,),0)</f>
        <v>334</v>
      </c>
      <c r="G31" s="7">
        <f>IFERROR(VLOOKUP(A31,'[1]στεγη ενεργα πιβοτ'!$A$4:$C$23,3,),0)</f>
        <v>1629.1650000000006</v>
      </c>
      <c r="H31" s="8">
        <f>IFERROR(VLOOKUP(A31,'[1]νετ υποβολη πιβοτ'!$A$4:$C$13,2,),0)</f>
        <v>0</v>
      </c>
      <c r="I31" s="6">
        <f>IFERROR(VLOOKUP(A31,'[1]νετ υποβολη πιβοτ'!$A$4:$C$13,3,),0)</f>
        <v>0</v>
      </c>
      <c r="J31" s="6">
        <f>IFERROR(VLOOKUP(A31,'[1]νετ αδεια πιβοτ'!$A$4:$C$19,2,),0)</f>
        <v>3</v>
      </c>
      <c r="K31" s="6">
        <f>IFERROR(VLOOKUP(A31,'[1]νετ αδεια πιβοτ'!$A$4:$C$19,3,),0)</f>
        <v>39.700000000000003</v>
      </c>
      <c r="L31" s="6">
        <f>IFERROR(VLOOKUP(A31,'[1]νετ ενεργα πιβοτ'!$A$4:$C$18,2,),0)</f>
        <v>9</v>
      </c>
      <c r="M31" s="7">
        <f>IFERROR(VLOOKUP(A31,'[1]νετ ενεργα πιβοτ'!$A$4:$C$18,3,),0)</f>
        <v>79.149999999999991</v>
      </c>
      <c r="N31" s="31">
        <v>0</v>
      </c>
      <c r="O31" s="31">
        <v>0</v>
      </c>
      <c r="P31" s="23">
        <v>0</v>
      </c>
      <c r="Q31" s="23">
        <v>0</v>
      </c>
      <c r="R31" s="24">
        <f>IFERROR(VLOOKUP(A31,'[1]ΦΒ ΕΝΕΡΓΑ ΠΙΒΟΤ'!$A$4:$C$25,2,),0)</f>
        <v>55</v>
      </c>
      <c r="S31" s="9">
        <f>IFERROR(VLOOKUP(A31,'[1]ΦΒ ΕΝΕΡΓΑ ΠΙΒΟΤ'!$A$4:$C$25,3,),0)</f>
        <v>5173.4399999999996</v>
      </c>
      <c r="T31" s="33">
        <v>9000</v>
      </c>
      <c r="U31" s="26">
        <f t="shared" si="0"/>
        <v>6965.7649999999994</v>
      </c>
      <c r="V31" s="34">
        <f t="shared" si="1"/>
        <v>2034.2350000000006</v>
      </c>
      <c r="W31" s="2"/>
      <c r="X31" s="2"/>
      <c r="Y31" s="2"/>
      <c r="Z31" s="3"/>
      <c r="AA31" s="3"/>
    </row>
    <row r="32" spans="1:27" ht="15" thickBot="1" x14ac:dyDescent="0.35">
      <c r="A32" s="35" t="s">
        <v>45</v>
      </c>
      <c r="B32" s="5">
        <f t="shared" ref="B32:V32" si="2">SUM(B4:B31)</f>
        <v>0</v>
      </c>
      <c r="C32" s="5">
        <f t="shared" si="2"/>
        <v>0</v>
      </c>
      <c r="D32" s="5">
        <f t="shared" si="2"/>
        <v>79</v>
      </c>
      <c r="E32" s="5">
        <f t="shared" si="2"/>
        <v>386.53499999999997</v>
      </c>
      <c r="F32" s="5">
        <f t="shared" si="2"/>
        <v>959</v>
      </c>
      <c r="G32" s="5">
        <f t="shared" si="2"/>
        <v>4676.3650000000007</v>
      </c>
      <c r="H32" s="5">
        <f t="shared" si="2"/>
        <v>26</v>
      </c>
      <c r="I32" s="5">
        <f t="shared" si="2"/>
        <v>660.55500000000006</v>
      </c>
      <c r="J32" s="5">
        <f t="shared" si="2"/>
        <v>89</v>
      </c>
      <c r="K32" s="5">
        <f t="shared" si="2"/>
        <v>1952.5149999999992</v>
      </c>
      <c r="L32" s="5">
        <f t="shared" si="2"/>
        <v>108</v>
      </c>
      <c r="M32" s="5">
        <f t="shared" si="2"/>
        <v>1196.1199999999999</v>
      </c>
      <c r="N32" s="5">
        <f t="shared" si="2"/>
        <v>0</v>
      </c>
      <c r="O32" s="5">
        <f t="shared" si="2"/>
        <v>0</v>
      </c>
      <c r="P32" s="5">
        <f t="shared" si="2"/>
        <v>0</v>
      </c>
      <c r="Q32" s="5">
        <f t="shared" si="2"/>
        <v>0</v>
      </c>
      <c r="R32" s="5">
        <f t="shared" si="2"/>
        <v>641</v>
      </c>
      <c r="S32" s="5">
        <f t="shared" si="2"/>
        <v>51453.457999999984</v>
      </c>
      <c r="T32" s="5">
        <f t="shared" si="2"/>
        <v>96334.2</v>
      </c>
      <c r="U32" s="5">
        <f t="shared" si="2"/>
        <v>59664.99299999998</v>
      </c>
      <c r="V32" s="5">
        <f t="shared" si="2"/>
        <v>36669.207000000009</v>
      </c>
      <c r="W32" s="2"/>
      <c r="X32" s="2"/>
      <c r="Y32" s="2"/>
      <c r="Z32" s="3"/>
      <c r="AA32" s="3"/>
    </row>
    <row r="33" spans="1:25" ht="15" x14ac:dyDescent="0.35">
      <c r="A33" s="39" t="s">
        <v>47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X33" s="3"/>
      <c r="Y33" s="3"/>
    </row>
    <row r="34" spans="1:25" ht="18" x14ac:dyDescent="0.35">
      <c r="A34" s="36" t="s">
        <v>46</v>
      </c>
      <c r="B34" s="37"/>
      <c r="C34" s="38"/>
      <c r="D34" s="37"/>
      <c r="E34" s="38"/>
      <c r="F34" s="37"/>
      <c r="G34" s="38"/>
      <c r="H34" s="38"/>
      <c r="I34" s="38"/>
      <c r="J34" s="38"/>
      <c r="K34" s="38"/>
      <c r="L34" s="38"/>
      <c r="M34" s="38"/>
      <c r="N34" s="37"/>
      <c r="O34" s="38"/>
      <c r="P34" s="37"/>
      <c r="Q34" s="38"/>
      <c r="R34" s="37"/>
      <c r="S34" s="38"/>
      <c r="T34" s="38"/>
      <c r="U34" s="38"/>
      <c r="V34" s="38"/>
      <c r="Y34" s="3"/>
    </row>
    <row r="35" spans="1:25" ht="18" x14ac:dyDescent="0.35">
      <c r="A35" s="4" t="s">
        <v>49</v>
      </c>
    </row>
    <row r="37" spans="1:25" x14ac:dyDescent="0.3">
      <c r="E37" t="s">
        <v>2</v>
      </c>
    </row>
  </sheetData>
  <mergeCells count="7">
    <mergeCell ref="A33:V33"/>
    <mergeCell ref="B1:V1"/>
    <mergeCell ref="A2:A3"/>
    <mergeCell ref="B2:G2"/>
    <mergeCell ref="H2:M2"/>
    <mergeCell ref="N2:S2"/>
    <mergeCell ref="T2:V2"/>
  </mergeCells>
  <pageMargins left="0.7" right="0.7" top="0.75" bottom="0.75" header="0.3" footer="0.3"/>
  <pageSetup paperSize="9" scale="69" orientation="portrait" horizontalDpi="4294967295" verticalDpi="4294967295" r:id="rId1"/>
  <colBreaks count="2" manualBreakCount="2">
    <brk id="7" max="35" man="1"/>
    <brk id="13" max="35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Αδειοδοτική Κατάσταση ΦΒ</vt:lpstr>
      <vt:lpstr>'Αδειοδοτική Κατάσταση ΦΒ'!Print_Area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Μπλέκας Χρήστος</dc:creator>
  <cp:lastModifiedBy>Τέσσης Αντώνιος</cp:lastModifiedBy>
  <dcterms:created xsi:type="dcterms:W3CDTF">2017-03-01T12:34:48Z</dcterms:created>
  <dcterms:modified xsi:type="dcterms:W3CDTF">2022-03-11T09:36:53Z</dcterms:modified>
</cp:coreProperties>
</file>