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40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'!$A$1:$V$57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ΡΟΔΟΣ!$A$1:$V$15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D17" i="1" l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E6" i="38" s="1"/>
  <c r="E7" i="38" s="1"/>
  <c r="E31" i="1" s="1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Q21" i="1"/>
  <c r="X13" i="14"/>
  <c r="P21" i="1" s="1"/>
  <c r="X12" i="14"/>
  <c r="X11" i="14"/>
  <c r="X10" i="14"/>
  <c r="X13" i="28"/>
  <c r="P49" i="1" s="1"/>
  <c r="X12" i="28"/>
  <c r="Q49" i="1" s="1"/>
  <c r="E6" i="21" l="1"/>
  <c r="E6" i="35"/>
  <c r="E6" i="37"/>
  <c r="E7" i="37" s="1"/>
  <c r="E33" i="1" s="1"/>
  <c r="E6" i="43"/>
  <c r="E7" i="43" s="1"/>
  <c r="E43" i="1" s="1"/>
  <c r="E6" i="14"/>
  <c r="E6" i="26"/>
  <c r="E7" i="26" s="1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<sst xmlns="http://schemas.openxmlformats.org/spreadsheetml/2006/main" count="3188" uniqueCount="760">
  <si>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</si>
  <si>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</si>
  <si>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</si>
  <si>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</si>
  <si>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</si>
  <si>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</si>
  <si>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</si>
  <si>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</si>
  <si>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</si>
  <si>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</si>
  <si>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</si>
  <si>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</si>
  <si>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</si>
  <si>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</si>
  <si>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</si>
  <si>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</si>
  <si>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</si>
  <si>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</si>
  <si>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</si>
  <si>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</si>
  <si>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</si>
  <si>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</si>
  <si>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</si>
  <si>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</si>
  <si>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</si>
  <si>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</si>
  <si>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</si>
  <si>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</si>
  <si>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</si>
  <si>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</si>
  <si>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</si>
  <si>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</si>
  <si>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</si>
  <si>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</si>
  <si>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</si>
  <si>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</si>
  <si>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</si>
  <si>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</si>
  <si>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</si>
  <si>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</si>
  <si>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</si>
  <si>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</si>
  <si>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</si>
  <si>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</si>
  <si>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</si>
  <si>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</si>
  <si>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</si>
  <si>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</si>
  <si>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</si>
  <si>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</si>
  <si>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</si>
  <si>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</si>
  <si>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</si>
  <si>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</si>
  <si>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</si>
  <si>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</si>
  <si>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</si>
  <si>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</si>
  <si>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</si>
  <si>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</si>
  <si>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</si>
  <si>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</si>
  <si>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</si>
  <si>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</si>
  <si>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</si>
  <si>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</si>
  <si>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</si>
  <si>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</si>
  <si>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</si>
  <si>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</si>
  <si>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</si>
  <si>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</si>
  <si>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</si>
  <si>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</si>
  <si>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</si>
  <si>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</si>
  <si>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</si>
  <si>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</si>
  <si>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</si>
  <si>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</si>
  <si>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</si>
  <si>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</si>
  <si>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</si>
  <si>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</si>
  <si>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</si>
  <si>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</si>
  <si>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</si>
  <si>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</si>
  <si>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</si>
  <si>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</si>
  <si>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</si>
  <si>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</si>
  <si>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</si>
  <si>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</si>
  <si>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</si>
  <si>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</si>
  <si>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</si>
  <si>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</si>
  <si>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</si>
  <si>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</si>
  <si>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</si>
  <si>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</si>
  <si>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</si>
  <si>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</si>
  <si>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</si>
  <si>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</si>
  <si>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</si>
  <si>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</si>
  <si>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</si>
  <si>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</si>
  <si>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</si>
  <si>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</si>
  <si>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</si>
  <si>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</si>
  <si>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</si>
  <si>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</si>
  <si>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</si>
  <si>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</si>
  <si>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</si>
  <si>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</si>
  <si>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</si>
  <si>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</si>
  <si>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</si>
  <si>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</si>
  <si>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</si>
  <si>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</si>
  <si>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</si>
  <si>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</si>
  <si>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</si>
  <si>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</si>
  <si>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</si>
  <si>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</si>
  <si>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</si>
  <si>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</si>
  <si>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</si>
  <si>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</si>
  <si>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</si>
  <si>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</si>
  <si>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</si>
  <si>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</si>
  <si>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</si>
  <si>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</si>
  <si>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</si>
  <si>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</si>
  <si>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</si>
  <si>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</si>
  <si>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</si>
  <si>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</si>
  <si>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</si>
  <si>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</si>
  <si>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</si>
  <si>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</si>
  <si>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</si>
  <si>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</si>
  <si>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</si>
  <si>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</si>
  <si>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</si>
  <si>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</si>
  <si>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</si>
  <si>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</si>
  <si>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</si>
  <si>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</si>
  <si>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</si>
  <si>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</si>
  <si>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</si>
  <si>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</si>
  <si>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</si>
  <si>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</si>
  <si>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</si>
  <si>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</si>
  <si>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</si>
  <si>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</si>
  <si>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</si>
  <si>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</si>
  <si>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</si>
  <si>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</si>
  <si>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</si>
  <si>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</si>
  <si>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</si>
  <si>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</si>
  <si>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</si>
  <si>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</si>
  <si>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</si>
  <si>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</si>
  <si>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</si>
  <si>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</si>
  <si>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</si>
  <si>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</si>
  <si>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</si>
  <si>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</si>
  <si>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</si>
  <si>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</si>
  <si>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</si>
  <si>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</si>
  <si>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</si>
  <si>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</si>
  <si>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</si>
  <si>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</si>
  <si>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</si>
  <si>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</si>
  <si>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</si>
  <si>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</si>
  <si>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</si>
  <si>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</si>
  <si>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</si>
  <si>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</si>
  <si>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</si>
  <si>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</si>
  <si>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</si>
  <si>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</si>
  <si>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</si>
  <si>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</si>
  <si>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</si>
  <si>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</si>
  <si>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</si>
  <si>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</si>
  <si>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</si>
  <si>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</si>
  <si>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</si>
  <si>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</si>
  <si>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</si>
  <si>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</si>
  <si>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</si>
  <si>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</si>
  <si>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</si>
  <si>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</si>
  <si>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</si>
  <si>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</si>
  <si>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</si>
  <si>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</si>
  <si>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</si>
  <si>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</si>
  <si>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</si>
  <si>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</si>
  <si>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</si>
  <si>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</si>
  <si>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</si>
  <si>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</si>
  <si>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</si>
  <si>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</si>
  <si>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</si>
  <si>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</si>
  <si>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</si>
  <si>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</si>
  <si>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</si>
  <si>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</si>
  <si>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</si>
  <si>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</si>
  <si>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</si>
  <si>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</si>
  <si>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</si>
  <si>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</si>
  <si>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</si>
  <si>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</si>
  <si>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</si>
  <si>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</si>
  <si>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</si>
  <si>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</si>
  <si>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</si>
  <si>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</si>
  <si>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</si>
  <si>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</si>
  <si>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</si>
  <si>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</si>
  <si>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</si>
  <si>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</si>
  <si>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</si>
  <si>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</si>
  <si>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</si>
  <si>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</si>
  <si>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</si>
  <si>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</si>
  <si>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</si>
  <si>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</si>
  <si>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</si>
  <si>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</si>
  <si>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</si>
  <si>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</si>
  <si>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</si>
  <si>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</si>
  <si>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</si>
  <si>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</si>
  <si>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</si>
  <si>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</si>
  <si>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</si>
  <si>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</si>
  <si>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</si>
  <si>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</si>
  <si>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</si>
  <si>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</si>
  <si>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</si>
  <si>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</si>
  <si>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</si>
  <si>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</si>
  <si>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</si>
  <si>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</si>
  <si>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</si>
  <si>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</si>
  <si>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</si>
  <si>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</si>
  <si>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</si>
  <si>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</si>
  <si>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</si>
  <si>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</si>
  <si>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</si>
  <si>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</si>
  <si>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</si>
  <si>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</si>
  <si>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</si>
  <si>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</si>
  <si>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</si>
  <si>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</si>
  <si>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</si>
  <si>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</si>
  <si>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</si>
  <si>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</si>
  <si>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</si>
  <si>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</si>
  <si>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</si>
  <si>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</si>
  <si>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</si>
  <si>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</si>
  <si>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</si>
  <si>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</si>
  <si>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</si>
  <si>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</si>
  <si>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</si>
  <si>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</si>
  <si>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</si>
  <si>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</si>
  <si>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</si>
  <si>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</si>
  <si>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</si>
  <si>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</si>
  <si>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</si>
  <si>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</si>
  <si>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</si>
  <si>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</si>
  <si>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</si>
  <si>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</si>
  <si>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</si>
  <si>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</si>
  <si>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</si>
  <si>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</si>
  <si>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</si>
  <si>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</si>
  <si>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</si>
  <si>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</si>
  <si>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</si>
  <si>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</si>
  <si>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</si>
  <si>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</si>
  <si>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</si>
  <si>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</si>
  <si>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</si>
  <si>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</si>
  <si>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</si>
  <si>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</si>
  <si>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</si>
  <si>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</si>
  <si>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</si>
  <si>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</si>
  <si>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</si>
  <si>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</si>
  <si>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</si>
  <si>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</si>
  <si>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</si>
  <si>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</si>
  <si>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</si>
  <si>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</si>
  <si>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</si>
  <si>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</si>
  <si>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</si>
  <si>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</si>
  <si>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</si>
  <si>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</si>
  <si>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</si>
  <si>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</si>
  <si>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</si>
  <si>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</si>
  <si>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</si>
  <si>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</si>
  <si>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</si>
  <si>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</si>
  <si>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</si>
  <si>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</si>
  <si>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</si>
  <si>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</si>
  <si>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</si>
  <si>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</si>
  <si>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</si>
  <si>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</si>
  <si>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</si>
  <si>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</si>
  <si>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</si>
  <si>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</si>
  <si>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</si>
  <si>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</si>
  <si>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</si>
  <si>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</si>
  <si>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</si>
  <si>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</si>
  <si>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</si>
  <si>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</si>
  <si>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</si>
  <si>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</si>
  <si>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</si>
  <si>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</si>
  <si>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</si>
  <si>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</si>
  <si>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</si>
  <si>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</si>
  <si>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</si>
  <si>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</si>
  <si>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</si>
  <si>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</si>
  <si>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</si>
  <si>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</si>
  <si>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</si>
  <si>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</si>
  <si>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</si>
  <si>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</si>
  <si>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</si>
  <si>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</si>
  <si>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</si>
  <si>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</si>
  <si>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</si>
  <si>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</si>
  <si>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</si>
  <si>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</si>
  <si>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</si>
  <si>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</si>
  <si>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</si>
  <si>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</si>
  <si>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</si>
  <si>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</si>
  <si>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</si>
  <si>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</si>
  <si>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</si>
  <si>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</si>
  <si>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</si>
  <si>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</si>
  <si>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</si>
  <si>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</si>
  <si>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</si>
  <si>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</si>
  <si>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</si>
  <si>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</si>
  <si>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</si>
  <si>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</si>
  <si>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</si>
  <si>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</si>
  <si>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</si>
  <si>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</si>
  <si>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</si>
  <si>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</si>
  <si>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</si>
  <si>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</si>
  <si>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</si>
  <si>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</si>
  <si>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</si>
  <si>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</si>
  <si>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</si>
  <si>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</si>
  <si>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</si>
  <si>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</si>
  <si>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</si>
  <si>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</si>
  <si>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</si>
  <si>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</si>
  <si>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</si>
  <si>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</si>
  <si>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</si>
  <si>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</si>
  <si>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</si>
  <si>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</si>
  <si>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</si>
  <si>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</si>
  <si>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</si>
  <si>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</si>
  <si>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</si>
  <si>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</si>
  <si>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</si>
  <si>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</si>
  <si>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</si>
  <si>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</si>
  <si>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</si>
  <si>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</si>
  <si>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</si>
  <si>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</si>
  <si>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</si>
  <si>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</si>
  <si>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</si>
  <si>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</si>
  <si>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</si>
  <si>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</si>
  <si>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</si>
  <si>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</si>
  <si>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</si>
  <si>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</si>
  <si>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</si>
  <si>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</si>
  <si>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</si>
  <si>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</si>
  <si>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</si>
  <si>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</si>
  <si>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</si>
  <si>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</si>
  <si>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</si>
  <si>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</si>
  <si>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</si>
  <si>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</si>
  <si>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</si>
  <si>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</si>
  <si>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</si>
  <si>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</si>
  <si>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</si>
  <si>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</si>
  <si>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</si>
  <si>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</si>
  <si>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</si>
  <si>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</si>
  <si>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</si>
  <si>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</si>
  <si>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</si>
  <si>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</si>
  <si>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</si>
  <si>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</si>
  <si>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</si>
  <si>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</si>
  <si>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</si>
  <si>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</si>
  <si>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</si>
  <si>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</si>
  <si>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</si>
  <si>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</si>
  <si>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</si>
  <si>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</si>
  <si>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</si>
  <si>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</si>
  <si>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</si>
  <si>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</si>
  <si>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</si>
  <si>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</si>
  <si>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</si>
  <si>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</si>
  <si>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</si>
  <si>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</si>
  <si>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</si>
  <si>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</si>
  <si>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</si>
  <si>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</si>
  <si>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</si>
  <si>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</si>
  <si>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</si>
  <si>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</si>
  <si>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</si>
  <si>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</si>
  <si>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</si>
  <si>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</si>
  <si>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</si>
  <si>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</si>
  <si>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</si>
  <si>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</si>
  <si>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</si>
  <si>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</si>
  <si>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</si>
  <si>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</si>
  <si>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</si>
  <si>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</si>
  <si>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</si>
  <si>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</si>
  <si>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</si>
  <si>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</si>
  <si>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</si>
  <si>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</si>
  <si>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</si>
  <si>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</si>
  <si>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</si>
  <si>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</si>
  <si>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</si>
  <si>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</si>
  <si>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</si>
  <si>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</si>
  <si>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</si>
  <si>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</si>
  <si>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</si>
  <si>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</si>
  <si>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</si>
  <si>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</si>
  <si>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</si>
  <si>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</si>
  <si>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</si>
  <si>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</si>
  <si>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</si>
  <si>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</si>
  <si>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</si>
  <si>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</si>
  <si>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</si>
  <si>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</si>
  <si>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</si>
  <si>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</si>
  <si>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</si>
  <si>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</si>
  <si>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</si>
  <si>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</si>
  <si>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</si>
  <si>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</si>
  <si>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</si>
  <si>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</si>
  <si>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</si>
  <si>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</si>
  <si>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</si>
  <si>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</si>
  <si>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</si>
  <si>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</si>
  <si>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</si>
  <si>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</si>
  <si>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</si>
  <si>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</si>
  <si>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</si>
  <si>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</si>
  <si>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</si>
  <si>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</si>
  <si>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</si>
  <si>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</si>
  <si>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</si>
  <si>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</si>
  <si>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</si>
  <si>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</si>
  <si>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</si>
  <si>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</si>
  <si>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</si>
  <si>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</si>
  <si>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</si>
  <si>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</si>
  <si>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</si>
  <si>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</si>
  <si>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</si>
  <si>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</si>
  <si>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</si>
  <si>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</si>
  <si>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</si>
  <si>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</si>
  <si>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</si>
  <si>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</si>
  <si>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</si>
  <si>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</si>
  <si>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</si>
  <si>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</si>
  <si>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</si>
  <si>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</si>
  <si>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</si>
  <si>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</si>
  <si>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</si>
  <si>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</si>
  <si>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</si>
  <si>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</si>
  <si>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</si>
  <si>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</si>
  <si>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</si>
  <si>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</si>
  <si>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</si>
  <si>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</si>
  <si>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</si>
  <si>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</si>
  <si>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</si>
  <si>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</si>
  <si>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</si>
  <si>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</si>
  <si>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</si>
  <si>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</si>
  <si>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</si>
  <si>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</si>
  <si>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</si>
  <si>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</si>
  <si>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</si>
  <si>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</si>
  <si>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</si>
  <si>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</si>
  <si>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</si>
  <si>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</si>
  <si>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</si>
  <si>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</si>
  <si>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</si>
  <si>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</si>
  <si>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</si>
  <si>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</si>
  <si>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</si>
  <si>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</si>
  <si>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</si>
  <si>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</si>
  <si>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</si>
  <si>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</si>
  <si>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</si>
  <si>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</si>
  <si>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</si>
  <si>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</si>
  <si>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</si>
  <si>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</si>
  <si>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</si>
  <si>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</si>
  <si>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</si>
  <si>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</si>
  <si>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</si>
  <si>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</si>
  <si>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</si>
  <si>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</si>
  <si>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</si>
  <si>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</si>
  <si>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ΥΠΟΒΟΛΗ ΑΙΤΗΜΑΤΟΣ ΣΥΜΒΑΣΗΣ ΣΥΝΔΕΣΗΣ</t>
  </si>
  <si>
    <t>ΟΛΟΚΛΗΡΩΣΗ ΕΡΓΩΝ ΣΥΝΔΕΣΗΣ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</si>
  <si>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</si>
  <si>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</si>
  <si>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</si>
  <si>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</si>
  <si>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</si>
  <si>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1847-</t>
  </si>
  <si>
    <t>ΘΕΣΗ ΣΕ ΙΣΧΥ ΣΥΜΒΑΣΗΣ ΣΥΝΔΕΣΗΣ</t>
  </si>
  <si>
    <t>563</t>
  </si>
  <si>
    <t>ΑΓΙΟΣ ΙΩΑΝΝΗΣ</t>
  </si>
  <si>
    <t>138</t>
  </si>
  <si>
    <t>ΕΞΩ ΧΙΟΝΙ ΚΑΟΥΡΙ</t>
  </si>
  <si>
    <t>1542-</t>
  </si>
  <si>
    <t>4977-</t>
  </si>
  <si>
    <t>658</t>
  </si>
  <si>
    <t>ΣΙΓΡΙ</t>
  </si>
  <si>
    <t>658--</t>
  </si>
  <si>
    <t>561</t>
  </si>
  <si>
    <t>ΛΑΚΑΚΙΑ</t>
  </si>
  <si>
    <t>2679-</t>
  </si>
  <si>
    <t>562</t>
  </si>
  <si>
    <t>ΠΟΤΑΜΙΑ</t>
  </si>
  <si>
    <t>562--</t>
  </si>
  <si>
    <t>2963</t>
  </si>
  <si>
    <t>ΠΡΟΦΗΤΗΣ ΗΛΙΑΣ</t>
  </si>
  <si>
    <t>883-</t>
  </si>
  <si>
    <t>2962</t>
  </si>
  <si>
    <t>ΜΕΛΑΝΙΟΣ</t>
  </si>
  <si>
    <t>4331</t>
  </si>
  <si>
    <t>ΑΠΟΛΟΓΙΣΜΟΣ ΕΡΓΩΝ ΣΥΝΔΕΣΗΣ</t>
  </si>
  <si>
    <t>ΑΠΕΝΕΡΓΟΠΟΙΗΣΗ</t>
  </si>
  <si>
    <t>ΥΠΟΓΡΑΦΗ ΣΥΜΒΑΣΗΣ ΣΥΝΔΕΣΗΣ</t>
  </si>
  <si>
    <t>4111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</si>
  <si>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</si>
  <si>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</si>
  <si>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</si>
  <si>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</si>
  <si>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</si>
  <si>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</si>
  <si>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</si>
  <si>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</si>
  <si>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</si>
  <si>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</si>
  <si>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</si>
  <si>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6600kW. ΣΥΝΔΕΕΤΑΙ ΜΕ ΤΟ ΑΙΤΗΜΑ ΜΕ Α/Α 47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</si>
  <si>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</si>
  <si>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</si>
  <si>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</si>
  <si>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ΗΜΕΡΟΜΗΝΙΑ  ΕΝΗΜΕΡΩΣΗΣ: 16/04/2020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</si>
</sst>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4" xfId="0" applyBorder="1" applyAlignment="1">
      <alignment horizontal="left" wrapText="1"/>
    </xf>
    <xf numFmtId="14" fontId="0" fillId="0" borderId="44" xfId="0" applyNumberFormat="1" applyBorder="1" applyAlignment="1">
      <alignment horizontal="left"/>
    </xf>
    <xf numFmtId="0" fontId="0" fillId="0" borderId="44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0" xfId="0" applyFill="1" applyAlignment="1">
      <alignment horizontal="left" wrapText="1"/>
    </xf>
    <xf numFmtId="0" fontId="0" fillId="0" borderId="1" xfId="0" applyBorder="1" applyAlignment="1">
      <alignment horizontal="righ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D63" sqref="D63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28" t="s">
        <v>759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7" ht="20.25" customHeight="1" thickBot="1" x14ac:dyDescent="0.25">
      <c r="A2" s="183" t="s">
        <v>667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</row>
    <row r="3" spans="1:17" ht="13.5" customHeight="1" thickBot="1" x14ac:dyDescent="0.25">
      <c r="A3" s="235" t="s">
        <v>46</v>
      </c>
      <c r="B3" s="229" t="s">
        <v>0</v>
      </c>
      <c r="C3" s="230"/>
      <c r="D3" s="231" t="s">
        <v>635</v>
      </c>
      <c r="E3" s="231" t="s">
        <v>476</v>
      </c>
      <c r="F3" s="233" t="s">
        <v>77</v>
      </c>
      <c r="G3" s="234"/>
      <c r="H3" s="197" t="s">
        <v>58</v>
      </c>
      <c r="I3" s="198"/>
      <c r="J3" s="197" t="s">
        <v>60</v>
      </c>
      <c r="K3" s="198"/>
      <c r="L3" s="197" t="s">
        <v>61</v>
      </c>
      <c r="M3" s="198"/>
      <c r="N3" s="197" t="s">
        <v>87</v>
      </c>
      <c r="O3" s="198"/>
      <c r="P3" s="197" t="s">
        <v>556</v>
      </c>
      <c r="Q3" s="198"/>
    </row>
    <row r="4" spans="1:17" ht="84.75" customHeight="1" thickBot="1" x14ac:dyDescent="0.25">
      <c r="A4" s="235"/>
      <c r="B4" s="229"/>
      <c r="C4" s="230"/>
      <c r="D4" s="232"/>
      <c r="E4" s="232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696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697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704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703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698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699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702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705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700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701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93">
        <v>11</v>
      </c>
      <c r="B15" s="226" t="s">
        <v>677</v>
      </c>
      <c r="C15" s="73" t="s">
        <v>11</v>
      </c>
      <c r="D15" s="195">
        <f>ΘΗΡΑ!E3</f>
        <v>1320</v>
      </c>
      <c r="E15" s="195">
        <f>ΘΗΡΑ!E7</f>
        <v>0</v>
      </c>
      <c r="F15" s="227">
        <f>ΘΗΡΑ!$E$4</f>
        <v>1</v>
      </c>
      <c r="G15" s="204">
        <f>ΘΗΡΑ!$E$5</f>
        <v>1320</v>
      </c>
      <c r="H15" s="220">
        <f>ΘΗΡΑ!X2</f>
        <v>1</v>
      </c>
      <c r="I15" s="223">
        <f>ΘΗΡΑ!X7</f>
        <v>1320</v>
      </c>
      <c r="J15" s="186">
        <f>ΘΗΡΑ!X4</f>
        <v>1</v>
      </c>
      <c r="K15" s="199">
        <f>ΘΗΡΑ!X8</f>
        <v>1320</v>
      </c>
      <c r="L15" s="186">
        <f>ΘΗΡΑ!X5</f>
        <v>0</v>
      </c>
      <c r="M15" s="207">
        <f>ΘΗΡΑ!X9</f>
        <v>0</v>
      </c>
      <c r="N15" s="186">
        <f>ΘΗΡΑ!X11</f>
        <v>0</v>
      </c>
      <c r="O15" s="189">
        <f>ΘΗΡΑ!X10</f>
        <v>0</v>
      </c>
      <c r="P15" s="186">
        <f>ΘΗΡΑ!X13</f>
        <v>0</v>
      </c>
      <c r="Q15" s="189">
        <f>ΘΗΡΑ!X12</f>
        <v>0</v>
      </c>
    </row>
    <row r="16" spans="1:17" ht="13.5" thickBot="1" x14ac:dyDescent="0.25">
      <c r="A16" s="194"/>
      <c r="B16" s="202"/>
      <c r="C16" s="72" t="s">
        <v>12</v>
      </c>
      <c r="D16" s="196"/>
      <c r="E16" s="196"/>
      <c r="F16" s="218"/>
      <c r="G16" s="206"/>
      <c r="H16" s="222"/>
      <c r="I16" s="225"/>
      <c r="J16" s="188"/>
      <c r="K16" s="200"/>
      <c r="L16" s="188"/>
      <c r="M16" s="209"/>
      <c r="N16" s="188"/>
      <c r="O16" s="191"/>
      <c r="P16" s="188"/>
      <c r="Q16" s="191"/>
    </row>
    <row r="17" spans="1:17" ht="13.5" thickBot="1" x14ac:dyDescent="0.25">
      <c r="A17" s="7">
        <v>12</v>
      </c>
      <c r="B17" s="8" t="s">
        <v>695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1885</v>
      </c>
      <c r="H17" s="63">
        <f>ΙΚΑΡΙΑ!X2</f>
        <v>4</v>
      </c>
      <c r="I17" s="60">
        <f>ΙΚΑΡΙΑ!X7</f>
        <v>1885</v>
      </c>
      <c r="J17" s="41">
        <f>ΙΚΑΡΙΑ!X3</f>
        <v>4</v>
      </c>
      <c r="K17" s="89">
        <f>ΙΚΑΡΙΑ!X8</f>
        <v>1885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192">
        <v>13</v>
      </c>
      <c r="B18" s="201" t="s">
        <v>678</v>
      </c>
      <c r="C18" s="70" t="s">
        <v>14</v>
      </c>
      <c r="D18" s="195">
        <f>KΑΡΠΑΘΟΣ!E3</f>
        <v>2720</v>
      </c>
      <c r="E18" s="195">
        <f>KΑΡΠΑΘΟΣ!$E$7</f>
        <v>870</v>
      </c>
      <c r="F18" s="227">
        <f>KΑΡΠΑΘΟΣ!$E$4</f>
        <v>6</v>
      </c>
      <c r="G18" s="204">
        <f>KΑΡΠΑΘΟΣ!$E$5</f>
        <v>3170</v>
      </c>
      <c r="H18" s="220">
        <f>KΑΡΠΑΘΟΣ!X2</f>
        <v>5</v>
      </c>
      <c r="I18" s="223">
        <f>KΑΡΠΑΘΟΣ!X7</f>
        <v>1850</v>
      </c>
      <c r="J18" s="186">
        <f>KΑΡΠΑΘΟΣ!X4</f>
        <v>5</v>
      </c>
      <c r="K18" s="199">
        <f>KΑΡΠΑΘΟΣ!X8</f>
        <v>1850</v>
      </c>
      <c r="L18" s="186">
        <f>KΑΡΠΑΘΟΣ!X5</f>
        <v>5</v>
      </c>
      <c r="M18" s="207">
        <f>KΑΡΠΑΘΟΣ!X9</f>
        <v>1850</v>
      </c>
      <c r="N18" s="186">
        <f>KΑΡΠΑΘΟΣ!X11</f>
        <v>4</v>
      </c>
      <c r="O18" s="189">
        <f>KΑΡΠΑΘΟΣ!X10</f>
        <v>1350</v>
      </c>
      <c r="P18" s="186">
        <f>KΑΡΠΑΘΟΣ!X13</f>
        <v>3</v>
      </c>
      <c r="Q18" s="189">
        <f>KΑΡΠΑΘΟΣ!X12</f>
        <v>1350</v>
      </c>
    </row>
    <row r="19" spans="1:17" ht="13.5" thickBot="1" x14ac:dyDescent="0.25">
      <c r="A19" s="194"/>
      <c r="B19" s="202"/>
      <c r="C19" s="72" t="s">
        <v>15</v>
      </c>
      <c r="D19" s="196"/>
      <c r="E19" s="196"/>
      <c r="F19" s="218"/>
      <c r="G19" s="206"/>
      <c r="H19" s="222"/>
      <c r="I19" s="225"/>
      <c r="J19" s="188"/>
      <c r="K19" s="200"/>
      <c r="L19" s="188"/>
      <c r="M19" s="209"/>
      <c r="N19" s="188"/>
      <c r="O19" s="191"/>
      <c r="P19" s="188"/>
      <c r="Q19" s="191"/>
    </row>
    <row r="20" spans="1:17" ht="13.5" thickBot="1" x14ac:dyDescent="0.25">
      <c r="A20" s="7">
        <v>14</v>
      </c>
      <c r="B20" s="8" t="s">
        <v>694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92">
        <v>15</v>
      </c>
      <c r="B21" s="201" t="s">
        <v>679</v>
      </c>
      <c r="C21" s="70" t="s">
        <v>17</v>
      </c>
      <c r="D21" s="207">
        <f>'ΚΩΣ - ΚΑΛΥΜΝΟΣ'!$E$3</f>
        <v>26000</v>
      </c>
      <c r="E21" s="195">
        <f>'ΚΩΣ - ΚΑΛΥΜΝΟΣ'!$E$7</f>
        <v>10800</v>
      </c>
      <c r="F21" s="217">
        <f>'ΚΩΣ - ΚΑΛΥΜΝΟΣ'!$E$4</f>
        <v>8</v>
      </c>
      <c r="G21" s="204">
        <f>'ΚΩΣ - ΚΑΛΥΜΝΟΣ'!$E$5</f>
        <v>21700</v>
      </c>
      <c r="H21" s="220">
        <f>'ΚΩΣ - ΚΑΛΥΜΝΟΣ'!X2</f>
        <v>4</v>
      </c>
      <c r="I21" s="223">
        <f>'ΚΩΣ - ΚΑΛΥΜΝΟΣ'!X7</f>
        <v>15800</v>
      </c>
      <c r="J21" s="186">
        <f>'ΚΩΣ - ΚΑΛΥΜΝΟΣ'!X4</f>
        <v>4</v>
      </c>
      <c r="K21" s="199">
        <f>'ΚΩΣ - ΚΑΛΥΜΝΟΣ'!X8</f>
        <v>15800</v>
      </c>
      <c r="L21" s="186">
        <f>'ΚΩΣ - ΚΑΛΥΜΝΟΣ'!X5</f>
        <v>4</v>
      </c>
      <c r="M21" s="207">
        <f>'ΚΩΣ - ΚΑΛΥΜΝΟΣ'!X9</f>
        <v>15800</v>
      </c>
      <c r="N21" s="186">
        <f>'ΚΩΣ - ΚΑΛΥΜΝΟΣ'!X11</f>
        <v>4</v>
      </c>
      <c r="O21" s="189">
        <f>'ΚΩΣ - ΚΑΛΥΜΝΟΣ'!X10</f>
        <v>15800</v>
      </c>
      <c r="P21" s="186">
        <f>'ΚΩΣ - ΚΑΛΥΜΝΟΣ'!X13</f>
        <v>4</v>
      </c>
      <c r="Q21" s="189">
        <f>'ΚΩΣ - ΚΑΛΥΜΝΟΣ'!X12</f>
        <v>15200</v>
      </c>
    </row>
    <row r="22" spans="1:17" x14ac:dyDescent="0.2">
      <c r="A22" s="193"/>
      <c r="B22" s="203"/>
      <c r="C22" s="71" t="s">
        <v>18</v>
      </c>
      <c r="D22" s="208"/>
      <c r="E22" s="210"/>
      <c r="F22" s="219"/>
      <c r="G22" s="205"/>
      <c r="H22" s="221"/>
      <c r="I22" s="224"/>
      <c r="J22" s="187"/>
      <c r="K22" s="211"/>
      <c r="L22" s="187"/>
      <c r="M22" s="208"/>
      <c r="N22" s="187"/>
      <c r="O22" s="190"/>
      <c r="P22" s="187"/>
      <c r="Q22" s="190"/>
    </row>
    <row r="23" spans="1:17" x14ac:dyDescent="0.2">
      <c r="A23" s="193"/>
      <c r="B23" s="203"/>
      <c r="C23" s="71" t="s">
        <v>19</v>
      </c>
      <c r="D23" s="208"/>
      <c r="E23" s="210"/>
      <c r="F23" s="219"/>
      <c r="G23" s="205"/>
      <c r="H23" s="221"/>
      <c r="I23" s="224"/>
      <c r="J23" s="187"/>
      <c r="K23" s="211"/>
      <c r="L23" s="187"/>
      <c r="M23" s="208"/>
      <c r="N23" s="187"/>
      <c r="O23" s="190"/>
      <c r="P23" s="187"/>
      <c r="Q23" s="190"/>
    </row>
    <row r="24" spans="1:17" x14ac:dyDescent="0.2">
      <c r="A24" s="193"/>
      <c r="B24" s="203"/>
      <c r="C24" s="71" t="s">
        <v>20</v>
      </c>
      <c r="D24" s="208"/>
      <c r="E24" s="210"/>
      <c r="F24" s="219"/>
      <c r="G24" s="205"/>
      <c r="H24" s="221"/>
      <c r="I24" s="224"/>
      <c r="J24" s="187"/>
      <c r="K24" s="211"/>
      <c r="L24" s="187"/>
      <c r="M24" s="208"/>
      <c r="N24" s="187"/>
      <c r="O24" s="190"/>
      <c r="P24" s="187"/>
      <c r="Q24" s="190"/>
    </row>
    <row r="25" spans="1:17" x14ac:dyDescent="0.2">
      <c r="A25" s="193"/>
      <c r="B25" s="203"/>
      <c r="C25" s="71" t="s">
        <v>21</v>
      </c>
      <c r="D25" s="208"/>
      <c r="E25" s="210"/>
      <c r="F25" s="219"/>
      <c r="G25" s="205"/>
      <c r="H25" s="221"/>
      <c r="I25" s="224"/>
      <c r="J25" s="187"/>
      <c r="K25" s="211"/>
      <c r="L25" s="187"/>
      <c r="M25" s="208"/>
      <c r="N25" s="187"/>
      <c r="O25" s="190"/>
      <c r="P25" s="187"/>
      <c r="Q25" s="190"/>
    </row>
    <row r="26" spans="1:17" x14ac:dyDescent="0.2">
      <c r="A26" s="193"/>
      <c r="B26" s="203"/>
      <c r="C26" s="71" t="s">
        <v>22</v>
      </c>
      <c r="D26" s="208"/>
      <c r="E26" s="210"/>
      <c r="F26" s="219"/>
      <c r="G26" s="205"/>
      <c r="H26" s="221"/>
      <c r="I26" s="224"/>
      <c r="J26" s="187"/>
      <c r="K26" s="211"/>
      <c r="L26" s="187"/>
      <c r="M26" s="208"/>
      <c r="N26" s="187"/>
      <c r="O26" s="190"/>
      <c r="P26" s="187"/>
      <c r="Q26" s="190"/>
    </row>
    <row r="27" spans="1:17" x14ac:dyDescent="0.2">
      <c r="A27" s="193"/>
      <c r="B27" s="203"/>
      <c r="C27" s="71" t="s">
        <v>23</v>
      </c>
      <c r="D27" s="208"/>
      <c r="E27" s="210"/>
      <c r="F27" s="219"/>
      <c r="G27" s="205"/>
      <c r="H27" s="221"/>
      <c r="I27" s="224"/>
      <c r="J27" s="187"/>
      <c r="K27" s="211"/>
      <c r="L27" s="187"/>
      <c r="M27" s="208"/>
      <c r="N27" s="187"/>
      <c r="O27" s="190"/>
      <c r="P27" s="187"/>
      <c r="Q27" s="190"/>
    </row>
    <row r="28" spans="1:17" x14ac:dyDescent="0.2">
      <c r="A28" s="193"/>
      <c r="B28" s="203"/>
      <c r="C28" s="71" t="s">
        <v>24</v>
      </c>
      <c r="D28" s="208"/>
      <c r="E28" s="210"/>
      <c r="F28" s="219"/>
      <c r="G28" s="205"/>
      <c r="H28" s="221"/>
      <c r="I28" s="224"/>
      <c r="J28" s="187"/>
      <c r="K28" s="211"/>
      <c r="L28" s="187"/>
      <c r="M28" s="208"/>
      <c r="N28" s="187"/>
      <c r="O28" s="190"/>
      <c r="P28" s="187"/>
      <c r="Q28" s="190"/>
    </row>
    <row r="29" spans="1:17" ht="13.5" thickBot="1" x14ac:dyDescent="0.25">
      <c r="A29" s="194"/>
      <c r="B29" s="202"/>
      <c r="C29" s="75" t="s">
        <v>25</v>
      </c>
      <c r="D29" s="209"/>
      <c r="E29" s="196"/>
      <c r="F29" s="218"/>
      <c r="G29" s="206"/>
      <c r="H29" s="222"/>
      <c r="I29" s="225"/>
      <c r="J29" s="188"/>
      <c r="K29" s="200"/>
      <c r="L29" s="188"/>
      <c r="M29" s="209"/>
      <c r="N29" s="188"/>
      <c r="O29" s="191"/>
      <c r="P29" s="188"/>
      <c r="Q29" s="191"/>
    </row>
    <row r="30" spans="1:17" x14ac:dyDescent="0.2">
      <c r="A30" s="4">
        <v>16</v>
      </c>
      <c r="B30" s="13" t="s">
        <v>691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5</v>
      </c>
      <c r="Q30" s="52">
        <f>ΛΕΣΒΟΣ!X12</f>
        <v>11925</v>
      </c>
    </row>
    <row r="31" spans="1:17" x14ac:dyDescent="0.2">
      <c r="A31" s="5">
        <v>17</v>
      </c>
      <c r="B31" s="5" t="s">
        <v>692</v>
      </c>
      <c r="C31" s="71" t="s">
        <v>27</v>
      </c>
      <c r="D31" s="111">
        <f>ΛΗΜΝΟΣ!$E$3</f>
        <v>3600</v>
      </c>
      <c r="E31" s="111">
        <f>ΛΗΜΝΟΣ!$E$7</f>
        <v>120</v>
      </c>
      <c r="F31" s="113">
        <f>ΛΗΜΝΟΣ!$E$4</f>
        <v>4</v>
      </c>
      <c r="G31" s="112">
        <f>ΛΗΜΝΟΣ!$E$5</f>
        <v>3040</v>
      </c>
      <c r="H31" s="116">
        <f>ΛΗΜΝΟΣ!$X$2</f>
        <v>4</v>
      </c>
      <c r="I31" s="115">
        <f>ΛΗΜΝΟΣ!$X$7</f>
        <v>3040</v>
      </c>
      <c r="J31" s="119">
        <f>ΛΗΜΝΟΣ!$X$4</f>
        <v>4</v>
      </c>
      <c r="K31" s="120">
        <f>ΛΗΜΝΟΣ!$X$8</f>
        <v>3040</v>
      </c>
      <c r="L31" s="119">
        <f>ΛΗΜΝΟΣ!$X$5</f>
        <v>4</v>
      </c>
      <c r="M31" s="123">
        <f>ΛΗΜΝΟΣ!$X$9</f>
        <v>3040</v>
      </c>
      <c r="N31" s="119">
        <f>ΛΗΜΝΟΣ!$X$11</f>
        <v>4</v>
      </c>
      <c r="O31" s="121">
        <f>ΛΗΜΝΟΣ!$X$10</f>
        <v>3040</v>
      </c>
      <c r="P31" s="119">
        <f>ΛΗΜΝΟΣ!$X$13</f>
        <v>4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693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92">
        <v>19</v>
      </c>
      <c r="B33" s="201" t="s">
        <v>680</v>
      </c>
      <c r="C33" s="73" t="s">
        <v>29</v>
      </c>
      <c r="D33" s="195">
        <f>ΜΗΛΟΣ!$E$3</f>
        <v>2650</v>
      </c>
      <c r="E33" s="195">
        <f>ΜΗΛΟΣ!$E$7</f>
        <v>0</v>
      </c>
      <c r="F33" s="227">
        <f>ΜΗΛΟΣ!$E$4</f>
        <v>3</v>
      </c>
      <c r="G33" s="223">
        <f>ΜΗΛΟΣ!$E$5</f>
        <v>2650</v>
      </c>
      <c r="H33" s="220">
        <f>ΜΗΛΟΣ!$X$2</f>
        <v>3</v>
      </c>
      <c r="I33" s="223">
        <f>ΜΗΛΟΣ!$X$7</f>
        <v>2650</v>
      </c>
      <c r="J33" s="186">
        <f>ΜΗΛΟΣ!$X$4</f>
        <v>3</v>
      </c>
      <c r="K33" s="207">
        <f>ΜΗΛΟΣ!$X$8</f>
        <v>2650</v>
      </c>
      <c r="L33" s="186">
        <f>ΜΗΛΟΣ!$X$5</f>
        <v>3</v>
      </c>
      <c r="M33" s="207">
        <f>ΜΗΛΟΣ!$X$9</f>
        <v>2650</v>
      </c>
      <c r="N33" s="186">
        <f>ΜΗΛΟΣ!$X$11</f>
        <v>3</v>
      </c>
      <c r="O33" s="207">
        <f>ΜΗΛΟΣ!$X$10</f>
        <v>2650</v>
      </c>
      <c r="P33" s="186">
        <f>ΜΗΛΟΣ!$X$13</f>
        <v>3</v>
      </c>
      <c r="Q33" s="207">
        <f>ΜΗΛΟΣ!$X$12</f>
        <v>2650</v>
      </c>
    </row>
    <row r="34" spans="1:17" ht="13.5" thickBot="1" x14ac:dyDescent="0.25">
      <c r="A34" s="194"/>
      <c r="B34" s="202"/>
      <c r="C34" s="72" t="s">
        <v>30</v>
      </c>
      <c r="D34" s="196"/>
      <c r="E34" s="196"/>
      <c r="F34" s="218"/>
      <c r="G34" s="225"/>
      <c r="H34" s="222"/>
      <c r="I34" s="225"/>
      <c r="J34" s="188"/>
      <c r="K34" s="209"/>
      <c r="L34" s="188"/>
      <c r="M34" s="209"/>
      <c r="N34" s="188"/>
      <c r="O34" s="209"/>
      <c r="P34" s="188"/>
      <c r="Q34" s="209"/>
    </row>
    <row r="35" spans="1:17" ht="13.5" thickBot="1" x14ac:dyDescent="0.25">
      <c r="A35" s="6">
        <v>20</v>
      </c>
      <c r="B35" s="14" t="s">
        <v>690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92">
        <v>21</v>
      </c>
      <c r="B36" s="201" t="s">
        <v>681</v>
      </c>
      <c r="C36" s="70" t="s">
        <v>32</v>
      </c>
      <c r="D36" s="195">
        <f>ΣΑΜΟΣ!E3</f>
        <v>10000</v>
      </c>
      <c r="E36" s="195">
        <f>ΣΑΜΟΣ!E7</f>
        <v>1250</v>
      </c>
      <c r="F36" s="217">
        <f>ΣΑΜΟΣ!$E$4</f>
        <v>8</v>
      </c>
      <c r="G36" s="204">
        <f>ΣΑΜΟΣ!$E$5</f>
        <v>8750</v>
      </c>
      <c r="H36" s="220">
        <f>ΣΑΜΟΣ!X2</f>
        <v>7</v>
      </c>
      <c r="I36" s="223">
        <f>ΣΑΜΟΣ!X7</f>
        <v>8150</v>
      </c>
      <c r="J36" s="186">
        <f>ΣΑΜΟΣ!X4</f>
        <v>8</v>
      </c>
      <c r="K36" s="199">
        <f>ΣΑΜΟΣ!X8</f>
        <v>8750</v>
      </c>
      <c r="L36" s="186">
        <f>ΣΑΜΟΣ!X5</f>
        <v>7</v>
      </c>
      <c r="M36" s="207">
        <f>ΣΑΜΟΣ!X9</f>
        <v>8150</v>
      </c>
      <c r="N36" s="186">
        <f>ΣΑΜΟΣ!X11</f>
        <v>7</v>
      </c>
      <c r="O36" s="189">
        <f>ΣΑΜΟΣ!X10</f>
        <v>8150</v>
      </c>
      <c r="P36" s="186">
        <f>ΣΑΜΟΣ!X13</f>
        <v>6</v>
      </c>
      <c r="Q36" s="189">
        <f>ΣΑΜΟΣ!X12</f>
        <v>6350</v>
      </c>
    </row>
    <row r="37" spans="1:17" x14ac:dyDescent="0.2">
      <c r="A37" s="193"/>
      <c r="B37" s="203"/>
      <c r="C37" s="71" t="s">
        <v>33</v>
      </c>
      <c r="D37" s="210"/>
      <c r="E37" s="210"/>
      <c r="F37" s="219"/>
      <c r="G37" s="205"/>
      <c r="H37" s="221"/>
      <c r="I37" s="224"/>
      <c r="J37" s="187"/>
      <c r="K37" s="211"/>
      <c r="L37" s="187"/>
      <c r="M37" s="208"/>
      <c r="N37" s="187"/>
      <c r="O37" s="190"/>
      <c r="P37" s="187"/>
      <c r="Q37" s="190"/>
    </row>
    <row r="38" spans="1:17" ht="13.5" thickBot="1" x14ac:dyDescent="0.25">
      <c r="A38" s="194"/>
      <c r="B38" s="202"/>
      <c r="C38" s="72" t="s">
        <v>34</v>
      </c>
      <c r="D38" s="196"/>
      <c r="E38" s="196"/>
      <c r="F38" s="218"/>
      <c r="G38" s="206"/>
      <c r="H38" s="222"/>
      <c r="I38" s="225"/>
      <c r="J38" s="188"/>
      <c r="K38" s="200"/>
      <c r="L38" s="188"/>
      <c r="M38" s="209"/>
      <c r="N38" s="188"/>
      <c r="O38" s="191"/>
      <c r="P38" s="188"/>
      <c r="Q38" s="191"/>
    </row>
    <row r="39" spans="1:17" x14ac:dyDescent="0.2">
      <c r="A39" s="4">
        <v>22</v>
      </c>
      <c r="B39" s="13" t="s">
        <v>685</v>
      </c>
      <c r="C39" s="107" t="s">
        <v>35</v>
      </c>
      <c r="D39" s="139">
        <f>ΠΑΤΜΟΣ!$E$3</f>
        <v>1200</v>
      </c>
      <c r="E39" s="110">
        <f>ΠΑΤΜΟΣ!$E$7</f>
        <v>0</v>
      </c>
      <c r="F39" s="141">
        <f>ΠΑΤΜΟΣ!$E$4</f>
        <v>1</v>
      </c>
      <c r="G39" s="114">
        <f>ΠΑΤΜΟΣ!$E$5</f>
        <v>1200</v>
      </c>
      <c r="H39" s="143">
        <f>ΠΑΤΜΟΣ!$X$2</f>
        <v>1</v>
      </c>
      <c r="I39" s="114">
        <f>ΠΑΤΜΟΣ!$X$7</f>
        <v>1200</v>
      </c>
      <c r="J39" s="145">
        <f>ΠΑΤΜΟΣ!$X$4</f>
        <v>1</v>
      </c>
      <c r="K39" s="122">
        <f>ΠΑΤΜΟΣ!$X$8</f>
        <v>1200</v>
      </c>
      <c r="L39" s="145">
        <f>ΠΑΤΜΟΣ!$X$5</f>
        <v>1</v>
      </c>
      <c r="M39" s="122">
        <f>ΠΑΤΜΟΣ!$X$9</f>
        <v>1200</v>
      </c>
      <c r="N39" s="145">
        <f>ΠΑΤΜΟΣ!$X$11</f>
        <v>1</v>
      </c>
      <c r="O39" s="122">
        <f>ΠΑΤΜΟΣ!$X$10</f>
        <v>1200</v>
      </c>
      <c r="P39" s="145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688</v>
      </c>
      <c r="C40" s="108" t="s">
        <v>36</v>
      </c>
      <c r="D40" s="140"/>
      <c r="E40" s="16"/>
      <c r="F40" s="142"/>
      <c r="G40" s="77"/>
      <c r="H40" s="144"/>
      <c r="I40" s="77"/>
      <c r="J40" s="146"/>
      <c r="K40" s="26"/>
      <c r="L40" s="146"/>
      <c r="M40" s="26"/>
      <c r="N40" s="146"/>
      <c r="O40" s="26"/>
      <c r="P40" s="146"/>
      <c r="Q40" s="26"/>
    </row>
    <row r="41" spans="1:17" x14ac:dyDescent="0.2">
      <c r="A41" s="5">
        <v>24</v>
      </c>
      <c r="B41" s="5" t="s">
        <v>686</v>
      </c>
      <c r="C41" s="108" t="s">
        <v>37</v>
      </c>
      <c r="D41" s="140">
        <f>ΣΙΦΝΟΣ!$E$3</f>
        <v>1200</v>
      </c>
      <c r="E41" s="16">
        <f>ΣΙΦΝΟΣ!$E$7</f>
        <v>0</v>
      </c>
      <c r="F41" s="142">
        <f>ΣΙΦΝΟΣ!$E$4</f>
        <v>1</v>
      </c>
      <c r="G41" s="77">
        <f>ΣΙΦΝΟΣ!$E$5</f>
        <v>1200</v>
      </c>
      <c r="H41" s="144">
        <f>ΣΙΦΝΟΣ!$X$2</f>
        <v>1</v>
      </c>
      <c r="I41" s="77">
        <f>ΣΙΦΝΟΣ!$X$7</f>
        <v>1200</v>
      </c>
      <c r="J41" s="146">
        <f>ΣΙΦΝΟΣ!$X$4</f>
        <v>1</v>
      </c>
      <c r="K41" s="26">
        <f>ΣΙΦΝΟΣ!$X$8</f>
        <v>1200</v>
      </c>
      <c r="L41" s="146">
        <f>ΣΙΦΝΟΣ!$X$5</f>
        <v>1</v>
      </c>
      <c r="M41" s="26">
        <f>ΣΙΦΝΟΣ!$X$9</f>
        <v>1200</v>
      </c>
      <c r="N41" s="146">
        <f>ΣΙΦΝΟΣ!$X$11</f>
        <v>1</v>
      </c>
      <c r="O41" s="26">
        <f>ΣΙΦΝΟΣ!$X$10</f>
        <v>1200</v>
      </c>
      <c r="P41" s="146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687</v>
      </c>
      <c r="C42" s="108" t="s">
        <v>38</v>
      </c>
      <c r="D42" s="140">
        <f>ΣΚΥΡΟΣ!E3</f>
        <v>800</v>
      </c>
      <c r="E42" s="16">
        <f>ΣΚΥΡΟΣ!$E$7</f>
        <v>800</v>
      </c>
      <c r="F42" s="142">
        <f>ΣΚΥΡΟΣ!$E$4</f>
        <v>1</v>
      </c>
      <c r="G42" s="77">
        <f>ΣΚΥΡΟΣ!$E$5</f>
        <v>800</v>
      </c>
      <c r="H42" s="144">
        <f>ΣΚΥΡΟΣ!$X$2</f>
        <v>0</v>
      </c>
      <c r="I42" s="77">
        <f>ΣΚΥΡΟΣ!$X$7</f>
        <v>0</v>
      </c>
      <c r="J42" s="146">
        <f>ΣΚΥΡΟΣ!$X$4</f>
        <v>0</v>
      </c>
      <c r="K42" s="26">
        <f>ΣΚΥΡΟΣ!$X$8</f>
        <v>0</v>
      </c>
      <c r="L42" s="146">
        <f>ΣΚΥΡΟΣ!$X$5</f>
        <v>0</v>
      </c>
      <c r="M42" s="26">
        <f>ΣΚΥΡΟΣ!$X$9</f>
        <v>0</v>
      </c>
      <c r="N42" s="146">
        <f>ΣΚΥΡΟΣ!$X$11</f>
        <v>0</v>
      </c>
      <c r="O42" s="26">
        <f>ΣΚΥΡΟΣ!$X$10</f>
        <v>0</v>
      </c>
      <c r="P42" s="146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689</v>
      </c>
      <c r="C43" s="109" t="s">
        <v>39</v>
      </c>
      <c r="D43" s="147">
        <f>ΣΥΜΗ!$E$3</f>
        <v>330</v>
      </c>
      <c r="E43" s="20">
        <f>ΣΥΜΗ!$E$7</f>
        <v>330</v>
      </c>
      <c r="F43" s="148">
        <f>ΣΥΜΗ!$E$4</f>
        <v>1</v>
      </c>
      <c r="G43" s="81">
        <f>ΣΥΜΗ!$E$5</f>
        <v>330</v>
      </c>
      <c r="H43" s="149">
        <f>ΣΥΜΗ!$X$2</f>
        <v>0</v>
      </c>
      <c r="I43" s="81">
        <f>ΣΥΜΗ!$X$7</f>
        <v>0</v>
      </c>
      <c r="J43" s="150">
        <f>ΣΥΜΗ!$X$4</f>
        <v>0</v>
      </c>
      <c r="K43" s="27">
        <f>ΣΥΜΗ!$X$8</f>
        <v>0</v>
      </c>
      <c r="L43" s="150">
        <f>ΣΥΜΗ!$X$5</f>
        <v>0</v>
      </c>
      <c r="M43" s="27">
        <f>ΣΥΜΗ!$X$9</f>
        <v>0</v>
      </c>
      <c r="N43" s="150">
        <f>ΣΥΜΗ!$X$11</f>
        <v>0</v>
      </c>
      <c r="O43" s="27">
        <f>ΣΥΜΗ!$X$10</f>
        <v>0</v>
      </c>
      <c r="P43" s="150">
        <f>ΣΥΜΗ!$X$13</f>
        <v>0</v>
      </c>
      <c r="Q43" s="27">
        <f>ΣΥΜΗ!$X$12</f>
        <v>0</v>
      </c>
    </row>
    <row r="44" spans="1:17" x14ac:dyDescent="0.2">
      <c r="A44" s="192">
        <v>27</v>
      </c>
      <c r="B44" s="201" t="s">
        <v>682</v>
      </c>
      <c r="C44" s="70" t="s">
        <v>40</v>
      </c>
      <c r="D44" s="195">
        <f>ΧΙΟΣ!E3</f>
        <v>12000</v>
      </c>
      <c r="E44" s="195">
        <f>ΧΙΟΣ!$E$7</f>
        <v>5250</v>
      </c>
      <c r="F44" s="217">
        <f>ΧΙΟΣ!$E$4</f>
        <v>18</v>
      </c>
      <c r="G44" s="204">
        <f>ΧΙΟΣ!$E$5</f>
        <v>11025</v>
      </c>
      <c r="H44" s="220">
        <f>ΧΙΟΣ!X2</f>
        <v>17</v>
      </c>
      <c r="I44" s="223">
        <f>ΧΙΟΣ!X7</f>
        <v>10425</v>
      </c>
      <c r="J44" s="186">
        <f>ΧΙΟΣ!X4</f>
        <v>18</v>
      </c>
      <c r="K44" s="199">
        <f>ΧΙΟΣ!X8</f>
        <v>11025</v>
      </c>
      <c r="L44" s="186">
        <f>ΧΙΟΣ!X5</f>
        <v>17</v>
      </c>
      <c r="M44" s="207">
        <f>ΧΙΟΣ!X9</f>
        <v>10425</v>
      </c>
      <c r="N44" s="186">
        <f>ΧΙΟΣ!X11</f>
        <v>17</v>
      </c>
      <c r="O44" s="189">
        <f>ΧΙΟΣ!X10</f>
        <v>10425</v>
      </c>
      <c r="P44" s="186">
        <f>ΧΙΟΣ!X13</f>
        <v>12</v>
      </c>
      <c r="Q44" s="189">
        <f>ΧΙΟΣ!X12</f>
        <v>3650</v>
      </c>
    </row>
    <row r="45" spans="1:17" x14ac:dyDescent="0.2">
      <c r="A45" s="193"/>
      <c r="B45" s="203"/>
      <c r="C45" s="71" t="s">
        <v>41</v>
      </c>
      <c r="D45" s="210"/>
      <c r="E45" s="210"/>
      <c r="F45" s="219"/>
      <c r="G45" s="205"/>
      <c r="H45" s="221"/>
      <c r="I45" s="224"/>
      <c r="J45" s="187"/>
      <c r="K45" s="211"/>
      <c r="L45" s="187"/>
      <c r="M45" s="208"/>
      <c r="N45" s="187"/>
      <c r="O45" s="190"/>
      <c r="P45" s="187"/>
      <c r="Q45" s="190"/>
    </row>
    <row r="46" spans="1:17" ht="13.5" thickBot="1" x14ac:dyDescent="0.25">
      <c r="A46" s="194"/>
      <c r="B46" s="202"/>
      <c r="C46" s="72" t="s">
        <v>42</v>
      </c>
      <c r="D46" s="196"/>
      <c r="E46" s="196"/>
      <c r="F46" s="218"/>
      <c r="G46" s="206"/>
      <c r="H46" s="222"/>
      <c r="I46" s="225"/>
      <c r="J46" s="188"/>
      <c r="K46" s="200"/>
      <c r="L46" s="188"/>
      <c r="M46" s="209"/>
      <c r="N46" s="188"/>
      <c r="O46" s="191"/>
      <c r="P46" s="188"/>
      <c r="Q46" s="191"/>
    </row>
    <row r="47" spans="1:17" x14ac:dyDescent="0.2">
      <c r="A47" s="192">
        <v>28</v>
      </c>
      <c r="B47" s="215" t="s">
        <v>683</v>
      </c>
      <c r="C47" s="70" t="s">
        <v>43</v>
      </c>
      <c r="D47" s="195">
        <f>ΡΟΔΟΣ!E3</f>
        <v>55000</v>
      </c>
      <c r="E47" s="195">
        <f>ΡΟΔΟΣ!$E$7</f>
        <v>6450</v>
      </c>
      <c r="F47" s="217">
        <f>ΡΟΔΟΣ!$E$4</f>
        <v>5</v>
      </c>
      <c r="G47" s="204">
        <f>ΡΟΔΟΣ!$E$5</f>
        <v>49150</v>
      </c>
      <c r="H47" s="220">
        <f>ΡΟΔΟΣ!X2</f>
        <v>5</v>
      </c>
      <c r="I47" s="223">
        <f>ΡΟΔΟΣ!X7</f>
        <v>49150</v>
      </c>
      <c r="J47" s="186">
        <f>ΡΟΔΟΣ!X4</f>
        <v>5</v>
      </c>
      <c r="K47" s="199">
        <f>ΡΟΔΟΣ!X8</f>
        <v>49150</v>
      </c>
      <c r="L47" s="186">
        <f>ΡΟΔΟΣ!X5</f>
        <v>5</v>
      </c>
      <c r="M47" s="207">
        <f>ΡΟΔΟΣ!X9</f>
        <v>49150</v>
      </c>
      <c r="N47" s="186">
        <f>ΡΟΔΟΣ!X11</f>
        <v>5</v>
      </c>
      <c r="O47" s="189">
        <f>ΡΟΔΟΣ!X10</f>
        <v>49150</v>
      </c>
      <c r="P47" s="186">
        <f>ΡΟΔΟΣ!X13</f>
        <v>5</v>
      </c>
      <c r="Q47" s="189">
        <f>ΡΟΔΟΣ!X12</f>
        <v>48550</v>
      </c>
    </row>
    <row r="48" spans="1:17" ht="13.5" thickBot="1" x14ac:dyDescent="0.25">
      <c r="A48" s="194"/>
      <c r="B48" s="216"/>
      <c r="C48" s="72" t="s">
        <v>44</v>
      </c>
      <c r="D48" s="196"/>
      <c r="E48" s="196"/>
      <c r="F48" s="218"/>
      <c r="G48" s="206"/>
      <c r="H48" s="222"/>
      <c r="I48" s="225"/>
      <c r="J48" s="188"/>
      <c r="K48" s="200"/>
      <c r="L48" s="188"/>
      <c r="M48" s="209"/>
      <c r="N48" s="188"/>
      <c r="O48" s="191"/>
      <c r="P48" s="188"/>
      <c r="Q48" s="191"/>
    </row>
    <row r="49" spans="1:17" ht="13.5" thickBot="1" x14ac:dyDescent="0.25">
      <c r="A49" s="56">
        <v>29</v>
      </c>
      <c r="B49" s="67" t="s">
        <v>684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230140</v>
      </c>
      <c r="H49" s="62">
        <f>'ΚΡΗΤΗ '!X2</f>
        <v>40</v>
      </c>
      <c r="I49" s="59">
        <f>'ΚΡΗΤΗ '!X7</f>
        <v>207750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207750</v>
      </c>
      <c r="N49" s="57">
        <f>'ΚΡΗΤΗ '!X11</f>
        <v>39</v>
      </c>
      <c r="O49" s="69">
        <f>'ΚΡΗΤΗ '!X10</f>
        <v>201150</v>
      </c>
      <c r="P49" s="117">
        <f>'ΚΡΗΤΗ '!X13</f>
        <v>38</v>
      </c>
      <c r="Q49" s="118">
        <f>'ΚΡΗΤΗ '!X12</f>
        <v>195150</v>
      </c>
    </row>
    <row r="50" spans="1:17" ht="35.25" customHeight="1" thickBot="1" x14ac:dyDescent="0.25">
      <c r="A50" s="212" t="s">
        <v>91</v>
      </c>
      <c r="B50" s="213"/>
      <c r="C50" s="214"/>
      <c r="D50" s="151">
        <f t="shared" ref="D50:O50" si="0">SUM(D5:D49)</f>
        <v>390820</v>
      </c>
      <c r="E50" s="151">
        <f t="shared" si="0"/>
        <v>33430</v>
      </c>
      <c r="F50" s="152">
        <f t="shared" si="0"/>
        <v>118</v>
      </c>
      <c r="G50" s="153">
        <f t="shared" si="0"/>
        <v>353975</v>
      </c>
      <c r="H50" s="154">
        <f t="shared" si="0"/>
        <v>100</v>
      </c>
      <c r="I50" s="155">
        <f t="shared" si="0"/>
        <v>319035</v>
      </c>
      <c r="J50" s="154">
        <f t="shared" si="0"/>
        <v>65</v>
      </c>
      <c r="K50" s="153">
        <f t="shared" si="0"/>
        <v>123285</v>
      </c>
      <c r="L50" s="154">
        <f t="shared" si="0"/>
        <v>98</v>
      </c>
      <c r="M50" s="155">
        <f t="shared" si="0"/>
        <v>316815</v>
      </c>
      <c r="N50" s="154">
        <f t="shared" si="0"/>
        <v>96</v>
      </c>
      <c r="O50" s="156">
        <f t="shared" si="0"/>
        <v>309715</v>
      </c>
      <c r="P50" s="154">
        <f t="shared" ref="P50:Q50" si="1">SUM(P5:P49)</f>
        <v>86</v>
      </c>
      <c r="Q50" s="156">
        <f t="shared" si="1"/>
        <v>290715</v>
      </c>
    </row>
    <row r="51" spans="1:17" ht="15" x14ac:dyDescent="0.25">
      <c r="A51" s="160" t="s">
        <v>676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T12" sqref="T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48" t="s">
        <v>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3600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4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3040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4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3480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120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3040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/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3040</v>
      </c>
      <c r="AA12" s="3">
        <f t="shared" si="0"/>
        <v>440</v>
      </c>
    </row>
    <row r="13" spans="1:27" ht="78" customHeight="1" x14ac:dyDescent="0.2">
      <c r="A13" s="102">
        <v>4</v>
      </c>
      <c r="B13" s="104" t="s">
        <v>477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700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700</v>
      </c>
      <c r="S13" s="102"/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700</v>
      </c>
    </row>
    <row r="14" spans="1:27" hidden="1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1"/>
        <v>0</v>
      </c>
    </row>
    <row r="16" spans="1:27" ht="9.75" hidden="1" customHeight="1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48" t="s">
        <v>29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2650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3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2650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2650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S16" sqref="S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48" t="s">
        <v>32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7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10000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7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COUNTIF(A10:A100,"&lt;&gt;"&amp;"")</f>
        <v>8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8750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7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SUM(AA10:AA18)</f>
        <v>8750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f>E3-X8</f>
        <v>1250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8150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8150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8150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7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7" t="s">
        <v>558</v>
      </c>
      <c r="X12" s="102">
        <f>SUMIFS(R10:R249,P10:P249,"&lt;&gt;"&amp;"",B10:B249,"&lt;&gt;"&amp;"ΑΚΥΡΩΣΗ")</f>
        <v>6350</v>
      </c>
      <c r="AA12" s="3">
        <f t="shared" si="0"/>
        <v>750</v>
      </c>
    </row>
    <row r="13" spans="1:27" ht="39" customHeight="1" x14ac:dyDescent="0.2">
      <c r="A13" s="161">
        <v>4</v>
      </c>
      <c r="B13" s="162" t="s">
        <v>711</v>
      </c>
      <c r="C13" s="162" t="s">
        <v>472</v>
      </c>
      <c r="D13" s="162" t="s">
        <v>486</v>
      </c>
      <c r="E13" s="162" t="s">
        <v>517</v>
      </c>
      <c r="F13" s="163">
        <v>37754</v>
      </c>
      <c r="G13" s="161">
        <v>600</v>
      </c>
      <c r="H13" s="162" t="s">
        <v>97</v>
      </c>
      <c r="I13" s="162" t="s">
        <v>518</v>
      </c>
      <c r="J13" s="162" t="s">
        <v>64</v>
      </c>
      <c r="K13" s="161"/>
      <c r="L13" s="161"/>
      <c r="M13" s="161"/>
      <c r="N13" s="163">
        <v>41373</v>
      </c>
      <c r="O13" s="161"/>
      <c r="P13" s="161"/>
      <c r="Q13" s="161"/>
      <c r="R13" s="161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62" t="s">
        <v>713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79" t="s">
        <v>751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61">
        <v>8</v>
      </c>
      <c r="B17" s="104" t="s">
        <v>712</v>
      </c>
      <c r="C17" s="104" t="s">
        <v>472</v>
      </c>
      <c r="D17" s="104" t="s">
        <v>486</v>
      </c>
      <c r="E17" s="104" t="s">
        <v>728</v>
      </c>
      <c r="F17" s="125">
        <v>40981</v>
      </c>
      <c r="G17" s="102">
        <v>1800</v>
      </c>
      <c r="H17" s="104" t="s">
        <v>97</v>
      </c>
      <c r="I17" s="104" t="s">
        <v>729</v>
      </c>
      <c r="J17" s="104" t="s">
        <v>64</v>
      </c>
      <c r="K17" s="125">
        <v>41095</v>
      </c>
      <c r="L17" s="125">
        <v>41248</v>
      </c>
      <c r="M17" s="125">
        <v>41248</v>
      </c>
      <c r="N17" s="104" t="s">
        <v>730</v>
      </c>
      <c r="O17" s="125">
        <v>41618</v>
      </c>
      <c r="P17" s="125">
        <v>41661</v>
      </c>
      <c r="Q17" s="102"/>
      <c r="R17" s="102"/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9"/>
      <c r="B18" s="129"/>
      <c r="C18" s="129"/>
      <c r="D18" s="129"/>
      <c r="E18" s="130"/>
      <c r="F18" s="129"/>
      <c r="G18" s="129"/>
      <c r="H18" s="131"/>
      <c r="I18" s="129"/>
      <c r="J18" s="130"/>
      <c r="K18" s="129"/>
      <c r="L18" s="129"/>
      <c r="M18" s="129"/>
      <c r="N18" s="129"/>
      <c r="O18" s="129"/>
      <c r="P18" s="129"/>
      <c r="Q18" s="129"/>
      <c r="R18" s="131"/>
      <c r="S18" s="131"/>
      <c r="T18" s="131"/>
      <c r="U18" s="129"/>
      <c r="V18" s="129"/>
    </row>
    <row r="19" spans="1:27" x14ac:dyDescent="0.2">
      <c r="A19" s="129"/>
      <c r="B19" s="129"/>
      <c r="C19" s="129"/>
      <c r="D19" s="129"/>
      <c r="E19" s="130"/>
      <c r="F19" s="129"/>
      <c r="G19" s="129"/>
      <c r="H19" s="131"/>
      <c r="I19" s="129"/>
      <c r="J19" s="130"/>
      <c r="K19" s="129"/>
      <c r="L19" s="129"/>
      <c r="M19" s="129"/>
      <c r="N19" s="129"/>
      <c r="O19" s="129"/>
      <c r="P19" s="129"/>
      <c r="Q19" s="129"/>
      <c r="R19" s="131"/>
      <c r="S19" s="131"/>
      <c r="T19" s="131"/>
      <c r="U19" s="129"/>
      <c r="V19" s="129"/>
    </row>
    <row r="20" spans="1:27" x14ac:dyDescent="0.2">
      <c r="A20" s="129"/>
      <c r="B20" s="129"/>
      <c r="C20" s="129"/>
      <c r="D20" s="129"/>
      <c r="E20" s="129"/>
      <c r="F20" s="130"/>
      <c r="G20" s="102"/>
      <c r="H20" s="129"/>
      <c r="I20" s="131"/>
      <c r="J20" s="129"/>
      <c r="K20" s="130"/>
      <c r="L20" s="129"/>
      <c r="M20" s="129"/>
      <c r="N20" s="129"/>
      <c r="O20" s="129"/>
      <c r="P20" s="129"/>
      <c r="Q20" s="129"/>
      <c r="R20" s="129"/>
      <c r="S20" s="131"/>
      <c r="T20" s="131"/>
      <c r="U20" s="129"/>
      <c r="V20" s="129"/>
    </row>
    <row r="21" spans="1:27" x14ac:dyDescent="0.2">
      <c r="A21" s="132"/>
      <c r="B21" s="132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1:27" x14ac:dyDescent="0.2">
      <c r="A22" s="132"/>
      <c r="B22" s="132"/>
      <c r="C22" s="132"/>
      <c r="D22" s="132"/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1:27" x14ac:dyDescent="0.2">
      <c r="A23" s="132"/>
      <c r="B23" s="132"/>
      <c r="C23" s="132"/>
      <c r="D23" s="132"/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8" t="s">
        <v>35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1200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1200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1200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L21" sqref="L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8" t="s">
        <v>37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1200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1200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1200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61">
        <v>1</v>
      </c>
      <c r="B10" s="104" t="s">
        <v>712</v>
      </c>
      <c r="C10" s="162" t="s">
        <v>472</v>
      </c>
      <c r="D10" s="162" t="s">
        <v>486</v>
      </c>
      <c r="E10" s="162" t="s">
        <v>659</v>
      </c>
      <c r="F10" s="163">
        <v>38458</v>
      </c>
      <c r="G10" s="161">
        <v>1200</v>
      </c>
      <c r="H10" s="162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8" t="s">
        <v>38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800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800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800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50" zoomScaleNormal="75" zoomScaleSheetLayoutView="50" workbookViewId="0">
      <pane ySplit="8" topLeftCell="A15" activePane="bottomLeft" state="frozen"/>
      <selection pane="bottomLeft" activeCell="A27" sqref="A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48" t="s">
        <v>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12000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COUNTIF(A10:A100,"&lt;&gt;"&amp;"")</f>
        <v>18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11025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SUM(AA10:AA25)</f>
        <v>6750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f>E3-E6</f>
        <v>5250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134" t="s">
        <v>46</v>
      </c>
      <c r="B9" s="134" t="s">
        <v>101</v>
      </c>
      <c r="C9" s="134" t="s">
        <v>104</v>
      </c>
      <c r="D9" s="134" t="s">
        <v>105</v>
      </c>
      <c r="E9" s="135" t="s">
        <v>107</v>
      </c>
      <c r="F9" s="134" t="s">
        <v>108</v>
      </c>
      <c r="G9" s="134" t="s">
        <v>109</v>
      </c>
      <c r="H9" s="134" t="s">
        <v>110</v>
      </c>
      <c r="I9" s="135" t="s">
        <v>111</v>
      </c>
      <c r="J9" s="135" t="s">
        <v>112</v>
      </c>
      <c r="K9" s="134" t="s">
        <v>113</v>
      </c>
      <c r="L9" s="134" t="s">
        <v>114</v>
      </c>
      <c r="M9" s="134" t="s">
        <v>116</v>
      </c>
      <c r="N9" s="134" t="s">
        <v>119</v>
      </c>
      <c r="O9" s="134" t="s">
        <v>120</v>
      </c>
      <c r="P9" s="134" t="s">
        <v>122</v>
      </c>
      <c r="Q9" s="134" t="s">
        <v>123</v>
      </c>
      <c r="R9" s="134" t="s">
        <v>124</v>
      </c>
      <c r="S9" s="134" t="s">
        <v>52</v>
      </c>
      <c r="T9" s="134" t="s">
        <v>126</v>
      </c>
      <c r="U9" s="134" t="s">
        <v>127</v>
      </c>
      <c r="V9" s="134" t="s">
        <v>128</v>
      </c>
      <c r="W9" s="94" t="s">
        <v>76</v>
      </c>
      <c r="X9" s="93">
        <f>SUMIFS(G10:G264,O10:O264,"&lt;&gt;"&amp;"",B10:B264,"&lt;&gt;"&amp;"ΑΚΥΡΩΣΗ")</f>
        <v>10425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37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61">
        <v>10</v>
      </c>
      <c r="B19" s="162" t="s">
        <v>87</v>
      </c>
      <c r="C19" s="162" t="s">
        <v>472</v>
      </c>
      <c r="D19" s="162" t="s">
        <v>526</v>
      </c>
      <c r="E19" s="162" t="s">
        <v>538</v>
      </c>
      <c r="F19" s="163">
        <v>38603</v>
      </c>
      <c r="G19" s="161">
        <v>800</v>
      </c>
      <c r="H19" s="162" t="s">
        <v>97</v>
      </c>
      <c r="I19" s="162" t="s">
        <v>539</v>
      </c>
      <c r="J19" s="162" t="s">
        <v>99</v>
      </c>
      <c r="K19" s="163">
        <v>43173</v>
      </c>
      <c r="L19" s="163">
        <v>43167</v>
      </c>
      <c r="M19" s="163">
        <v>43167</v>
      </c>
      <c r="N19" s="164">
        <v>43172</v>
      </c>
      <c r="O19" s="164">
        <v>43315</v>
      </c>
      <c r="P19" s="164">
        <v>43371</v>
      </c>
      <c r="Q19" s="161"/>
      <c r="R19" s="161"/>
      <c r="S19" s="161"/>
      <c r="T19" s="102"/>
      <c r="U19" s="102"/>
      <c r="V19" s="102"/>
      <c r="AA19" s="3">
        <f t="shared" si="0"/>
        <v>800</v>
      </c>
    </row>
    <row r="20" spans="1:27" ht="25.5" x14ac:dyDescent="0.2">
      <c r="A20" s="161">
        <v>11</v>
      </c>
      <c r="B20" s="162" t="s">
        <v>87</v>
      </c>
      <c r="C20" s="162" t="s">
        <v>472</v>
      </c>
      <c r="D20" s="162" t="s">
        <v>526</v>
      </c>
      <c r="E20" s="162" t="s">
        <v>540</v>
      </c>
      <c r="F20" s="163">
        <v>38625</v>
      </c>
      <c r="G20" s="161">
        <v>800</v>
      </c>
      <c r="H20" s="162" t="s">
        <v>97</v>
      </c>
      <c r="I20" s="162" t="s">
        <v>541</v>
      </c>
      <c r="J20" s="162" t="s">
        <v>99</v>
      </c>
      <c r="K20" s="163">
        <v>43173</v>
      </c>
      <c r="L20" s="163">
        <v>43167</v>
      </c>
      <c r="M20" s="163">
        <v>43167</v>
      </c>
      <c r="N20" s="164">
        <v>43277</v>
      </c>
      <c r="O20" s="164">
        <v>43315</v>
      </c>
      <c r="P20" s="164">
        <v>43371</v>
      </c>
      <c r="Q20" s="161"/>
      <c r="R20" s="161"/>
      <c r="S20" s="161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62" t="s">
        <v>713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179" t="s">
        <v>752</v>
      </c>
      <c r="T22" s="159" t="s">
        <v>675</v>
      </c>
      <c r="U22" s="102"/>
      <c r="V22" s="102"/>
      <c r="W22" s="102"/>
      <c r="AA22" s="3">
        <f t="shared" si="0"/>
        <v>0</v>
      </c>
    </row>
    <row r="23" spans="1:27" ht="48.75" customHeight="1" x14ac:dyDescent="0.2">
      <c r="A23" s="102">
        <v>14</v>
      </c>
      <c r="B23" s="162" t="s">
        <v>713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179" t="s">
        <v>753</v>
      </c>
      <c r="T23" s="102"/>
      <c r="U23" s="102"/>
      <c r="V23" s="102"/>
      <c r="W23" s="102"/>
      <c r="AA23" s="3">
        <f t="shared" si="0"/>
        <v>0</v>
      </c>
    </row>
    <row r="24" spans="1:27" ht="45.75" customHeight="1" x14ac:dyDescent="0.2">
      <c r="A24" s="126">
        <v>15</v>
      </c>
      <c r="B24" s="162" t="s">
        <v>713</v>
      </c>
      <c r="C24" s="127" t="s">
        <v>472</v>
      </c>
      <c r="D24" s="127" t="s">
        <v>486</v>
      </c>
      <c r="E24" s="127" t="s">
        <v>547</v>
      </c>
      <c r="F24" s="128">
        <v>39809</v>
      </c>
      <c r="G24" s="126">
        <v>0</v>
      </c>
      <c r="H24" s="126"/>
      <c r="I24" s="127" t="s">
        <v>480</v>
      </c>
      <c r="J24" s="127" t="s">
        <v>64</v>
      </c>
      <c r="K24" s="128">
        <v>39809</v>
      </c>
      <c r="L24" s="128">
        <v>39809</v>
      </c>
      <c r="M24" s="128">
        <v>39809</v>
      </c>
      <c r="N24" s="128">
        <v>39809</v>
      </c>
      <c r="O24" s="128">
        <v>40402</v>
      </c>
      <c r="P24" s="128">
        <v>40500</v>
      </c>
      <c r="Q24" s="128">
        <v>37622</v>
      </c>
      <c r="R24" s="126">
        <v>0</v>
      </c>
      <c r="S24" s="179" t="s">
        <v>754</v>
      </c>
      <c r="T24" s="126"/>
      <c r="U24" s="126"/>
      <c r="V24" s="126"/>
      <c r="W24" s="102"/>
      <c r="AA24" s="3">
        <f t="shared" si="0"/>
        <v>0</v>
      </c>
    </row>
    <row r="25" spans="1:27" ht="25.5" x14ac:dyDescent="0.2">
      <c r="A25" s="102">
        <v>16</v>
      </c>
      <c r="B25" s="104" t="s">
        <v>712</v>
      </c>
      <c r="C25" s="104" t="s">
        <v>472</v>
      </c>
      <c r="D25" s="104" t="s">
        <v>486</v>
      </c>
      <c r="E25" s="104" t="s">
        <v>731</v>
      </c>
      <c r="F25" s="125">
        <v>40981</v>
      </c>
      <c r="G25" s="102">
        <v>900</v>
      </c>
      <c r="H25" s="104" t="s">
        <v>97</v>
      </c>
      <c r="I25" s="104" t="s">
        <v>732</v>
      </c>
      <c r="J25" s="104" t="s">
        <v>64</v>
      </c>
      <c r="K25" s="125">
        <v>41124</v>
      </c>
      <c r="L25" s="125">
        <v>40981</v>
      </c>
      <c r="M25" s="125">
        <v>40981</v>
      </c>
      <c r="N25" s="104" t="s">
        <v>733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8"/>
      <c r="AA25" s="3">
        <f t="shared" ref="AA25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712</v>
      </c>
      <c r="C26" s="104" t="s">
        <v>472</v>
      </c>
      <c r="D26" s="104" t="s">
        <v>486</v>
      </c>
      <c r="E26" s="104" t="s">
        <v>734</v>
      </c>
      <c r="F26" s="125">
        <v>41821</v>
      </c>
      <c r="G26" s="102">
        <v>1800</v>
      </c>
      <c r="H26" s="104" t="s">
        <v>97</v>
      </c>
      <c r="I26" s="104" t="s">
        <v>735</v>
      </c>
      <c r="J26" s="104" t="s">
        <v>64</v>
      </c>
      <c r="K26" s="125">
        <v>41905</v>
      </c>
      <c r="L26" s="125">
        <v>42802</v>
      </c>
      <c r="M26" s="125">
        <v>42802</v>
      </c>
      <c r="N26" s="104" t="s">
        <v>736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8"/>
    </row>
    <row r="27" spans="1:27" ht="37.5" customHeight="1" x14ac:dyDescent="0.2">
      <c r="A27" s="182">
        <v>18</v>
      </c>
      <c r="B27" s="104" t="s">
        <v>87</v>
      </c>
      <c r="C27" s="104" t="s">
        <v>472</v>
      </c>
      <c r="D27" s="104" t="s">
        <v>486</v>
      </c>
      <c r="E27" s="104" t="s">
        <v>737</v>
      </c>
      <c r="F27" s="125">
        <v>41821</v>
      </c>
      <c r="G27" s="102">
        <v>2475</v>
      </c>
      <c r="H27" s="104" t="s">
        <v>97</v>
      </c>
      <c r="I27" s="104" t="s">
        <v>738</v>
      </c>
      <c r="J27" s="104" t="s">
        <v>64</v>
      </c>
      <c r="K27" s="125">
        <v>41908</v>
      </c>
      <c r="L27" s="125">
        <v>42648</v>
      </c>
      <c r="M27" s="125">
        <v>42657</v>
      </c>
      <c r="N27" s="104" t="s">
        <v>739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H26" sqref="H2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48" t="s">
        <v>43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55000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COUNTIF(A10:A85,"&lt;&gt;"&amp;"")</f>
        <v>5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SUMIF(G10:G85,"&lt;&gt;"&amp;"")</f>
        <v>49150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SUM(AA10:AA14)</f>
        <v>48550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f>E3-E6</f>
        <v>6450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7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7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7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6"/>
      <c r="B15" s="126"/>
      <c r="C15" s="126"/>
      <c r="D15" s="126"/>
      <c r="E15" s="126"/>
      <c r="F15" s="136"/>
      <c r="G15" s="126"/>
      <c r="H15" s="126"/>
      <c r="I15" s="127"/>
      <c r="J15" s="126"/>
      <c r="K15" s="136"/>
      <c r="L15" s="126"/>
      <c r="M15" s="126"/>
      <c r="N15" s="126"/>
      <c r="O15" s="126"/>
      <c r="P15" s="126"/>
      <c r="Q15" s="126"/>
      <c r="R15" s="126"/>
      <c r="S15" s="127"/>
      <c r="T15" s="127"/>
      <c r="U15" s="126"/>
      <c r="V15" s="126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9"/>
      <c r="B16" s="129"/>
      <c r="C16" s="129"/>
      <c r="D16" s="129"/>
      <c r="E16" s="129"/>
      <c r="F16" s="130"/>
      <c r="G16" s="129"/>
      <c r="H16" s="129"/>
      <c r="I16" s="131"/>
      <c r="J16" s="129"/>
      <c r="K16" s="130"/>
      <c r="L16" s="129"/>
      <c r="M16" s="129"/>
      <c r="N16" s="129"/>
      <c r="O16" s="129"/>
      <c r="P16" s="129"/>
      <c r="Q16" s="129"/>
      <c r="R16" s="129"/>
      <c r="S16" s="131"/>
      <c r="T16" s="131"/>
      <c r="U16" s="129"/>
      <c r="V16" s="129"/>
      <c r="W16"/>
      <c r="X16"/>
      <c r="AA16" s="3">
        <f t="shared" si="1"/>
        <v>0</v>
      </c>
    </row>
    <row r="17" spans="1:27" x14ac:dyDescent="0.2">
      <c r="A17" s="129"/>
      <c r="B17" s="129"/>
      <c r="C17" s="129"/>
      <c r="D17" s="129"/>
      <c r="E17" s="129"/>
      <c r="F17" s="130"/>
      <c r="G17" s="129"/>
      <c r="H17" s="129"/>
      <c r="I17" s="131"/>
      <c r="J17" s="129"/>
      <c r="K17" s="130"/>
      <c r="L17" s="129"/>
      <c r="M17" s="129"/>
      <c r="N17" s="129"/>
      <c r="O17" s="129"/>
      <c r="P17" s="129"/>
      <c r="Q17" s="129"/>
      <c r="R17" s="129"/>
      <c r="S17" s="131"/>
      <c r="T17" s="131"/>
      <c r="U17" s="129"/>
      <c r="V17" s="129"/>
      <c r="W17"/>
      <c r="X17"/>
      <c r="AA17" s="3">
        <f t="shared" si="1"/>
        <v>0</v>
      </c>
    </row>
    <row r="18" spans="1:27" ht="20.25" customHeight="1" x14ac:dyDescent="0.2">
      <c r="A18" s="129"/>
      <c r="B18" s="129"/>
      <c r="C18" s="129"/>
      <c r="D18" s="129"/>
      <c r="E18" s="129"/>
      <c r="F18" s="130"/>
      <c r="G18" s="129"/>
      <c r="H18" s="129"/>
      <c r="I18" s="131"/>
      <c r="J18" s="129"/>
      <c r="K18" s="130"/>
      <c r="L18" s="129"/>
      <c r="M18" s="129"/>
      <c r="N18" s="129"/>
      <c r="O18" s="129"/>
      <c r="P18" s="129"/>
      <c r="Q18" s="129"/>
      <c r="R18" s="129"/>
      <c r="S18" s="131"/>
      <c r="T18" s="131"/>
      <c r="U18" s="129"/>
      <c r="V18" s="129"/>
    </row>
    <row r="19" spans="1:27" x14ac:dyDescent="0.2">
      <c r="A19" s="129"/>
      <c r="B19" s="129"/>
      <c r="C19" s="129"/>
      <c r="D19" s="129"/>
      <c r="E19" s="129"/>
      <c r="F19" s="130"/>
      <c r="G19" s="129"/>
      <c r="H19" s="129"/>
      <c r="I19" s="131"/>
      <c r="J19" s="129"/>
      <c r="K19" s="130"/>
      <c r="L19" s="129"/>
      <c r="M19" s="129"/>
      <c r="N19" s="129"/>
      <c r="O19" s="129"/>
      <c r="P19" s="129"/>
      <c r="Q19" s="129"/>
      <c r="R19" s="129"/>
      <c r="S19" s="131"/>
      <c r="T19" s="131"/>
      <c r="U19" s="129"/>
      <c r="V19" s="129"/>
    </row>
    <row r="20" spans="1:27" x14ac:dyDescent="0.2">
      <c r="A20" s="129"/>
      <c r="B20" s="129"/>
      <c r="C20" s="129"/>
      <c r="D20" s="129"/>
      <c r="E20" s="129"/>
      <c r="F20" s="130"/>
      <c r="G20" s="129"/>
      <c r="H20" s="129"/>
      <c r="I20" s="131"/>
      <c r="J20" s="129"/>
      <c r="K20" s="130"/>
      <c r="L20" s="129"/>
      <c r="M20" s="129"/>
      <c r="N20" s="129"/>
      <c r="O20" s="129"/>
      <c r="P20" s="129"/>
      <c r="Q20" s="129"/>
      <c r="R20" s="129"/>
      <c r="S20" s="131"/>
      <c r="T20" s="131"/>
      <c r="U20" s="129"/>
      <c r="V20" s="129"/>
    </row>
    <row r="21" spans="1:27" x14ac:dyDescent="0.2">
      <c r="A21" s="129"/>
      <c r="B21" s="129"/>
      <c r="C21" s="129"/>
      <c r="D21" s="129"/>
      <c r="E21" s="129"/>
      <c r="F21" s="130"/>
      <c r="G21" s="129"/>
      <c r="H21" s="129"/>
      <c r="I21" s="131"/>
      <c r="J21" s="129"/>
      <c r="K21" s="130"/>
      <c r="L21" s="129"/>
      <c r="M21" s="129"/>
      <c r="N21" s="129"/>
      <c r="O21" s="129"/>
      <c r="P21" s="129"/>
      <c r="Q21" s="129"/>
      <c r="R21" s="129"/>
      <c r="S21" s="131"/>
      <c r="T21" s="131"/>
      <c r="U21" s="129"/>
      <c r="V21" s="129"/>
    </row>
    <row r="22" spans="1:27" x14ac:dyDescent="0.2">
      <c r="A22" s="129"/>
      <c r="B22" s="129"/>
      <c r="C22" s="129"/>
      <c r="D22" s="129"/>
      <c r="E22" s="129"/>
      <c r="F22" s="130"/>
      <c r="G22" s="129"/>
      <c r="H22" s="129"/>
      <c r="I22" s="131"/>
      <c r="J22" s="129"/>
      <c r="K22" s="130"/>
      <c r="L22" s="129"/>
      <c r="M22" s="129"/>
      <c r="N22" s="129"/>
      <c r="O22" s="129"/>
      <c r="P22" s="129"/>
      <c r="Q22" s="129"/>
      <c r="R22" s="129"/>
      <c r="S22" s="131"/>
      <c r="T22" s="131"/>
      <c r="U22" s="129"/>
      <c r="V22" s="129"/>
    </row>
    <row r="23" spans="1:27" x14ac:dyDescent="0.2">
      <c r="A23" s="132"/>
      <c r="B23" s="132"/>
      <c r="C23" s="132"/>
      <c r="D23" s="132"/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47" activePane="bottomLeft" state="frozen"/>
      <selection pane="bottomLeft" activeCell="S53" sqref="S5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48" t="s">
        <v>45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250000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47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230140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208770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44" t="s">
        <v>63</v>
      </c>
      <c r="B7" s="245"/>
      <c r="C7" s="245"/>
      <c r="D7" s="246"/>
      <c r="E7" s="247" t="s">
        <v>709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207750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8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207750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201150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77" t="s">
        <v>558</v>
      </c>
      <c r="X12" s="102">
        <f>SUMIFS(R10:R249,P10:P249,"&lt;&gt;"&amp;"",B10:B249,"&lt;&gt;"&amp;"ΑΚΥΡΩΣΗ")</f>
        <v>195150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8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8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38.2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63.7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4" t="s">
        <v>706</v>
      </c>
      <c r="U19" s="102"/>
      <c r="V19" s="125">
        <v>43423.693159722221</v>
      </c>
      <c r="W19"/>
      <c r="X19"/>
      <c r="AA19" s="3">
        <f t="shared" si="0"/>
        <v>4250</v>
      </c>
    </row>
    <row r="20" spans="1:27" ht="38.25" x14ac:dyDescent="0.2">
      <c r="A20" s="102">
        <v>11</v>
      </c>
      <c r="B20" s="104" t="s">
        <v>87</v>
      </c>
      <c r="C20" s="104" t="s">
        <v>472</v>
      </c>
      <c r="D20" s="104" t="s">
        <v>579</v>
      </c>
      <c r="E20" s="104" t="s">
        <v>707</v>
      </c>
      <c r="F20" s="125">
        <v>36959</v>
      </c>
      <c r="G20" s="102">
        <v>3000</v>
      </c>
      <c r="H20" s="104" t="s">
        <v>97</v>
      </c>
      <c r="I20" s="104" t="s">
        <v>708</v>
      </c>
      <c r="J20" s="104" t="s">
        <v>64</v>
      </c>
      <c r="K20" s="125">
        <v>43423</v>
      </c>
      <c r="L20" s="125">
        <v>43423</v>
      </c>
      <c r="M20" s="125">
        <v>43423</v>
      </c>
      <c r="N20" s="104" t="s">
        <v>743</v>
      </c>
      <c r="O20" s="125">
        <v>43431</v>
      </c>
      <c r="P20" s="125">
        <v>43451</v>
      </c>
      <c r="Q20" s="102"/>
      <c r="R20" s="102"/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63.7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57" t="s">
        <v>674</v>
      </c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740</v>
      </c>
      <c r="C45" s="104" t="s">
        <v>472</v>
      </c>
      <c r="D45" s="104" t="s">
        <v>571</v>
      </c>
      <c r="E45" s="104" t="s">
        <v>744</v>
      </c>
      <c r="F45" s="125">
        <v>38904</v>
      </c>
      <c r="G45" s="102">
        <v>1200</v>
      </c>
      <c r="H45" s="104" t="s">
        <v>97</v>
      </c>
      <c r="I45" s="104" t="s">
        <v>745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746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628</v>
      </c>
      <c r="F48" s="125">
        <v>39802</v>
      </c>
      <c r="G48" s="102">
        <v>4800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40309</v>
      </c>
      <c r="P48" s="125">
        <v>40500</v>
      </c>
      <c r="Q48" s="125">
        <v>37622</v>
      </c>
      <c r="R48" s="102">
        <v>4800</v>
      </c>
      <c r="S48" s="102"/>
      <c r="T48" s="102"/>
      <c r="U48" s="102"/>
      <c r="V48" s="102"/>
      <c r="W48"/>
      <c r="X48"/>
      <c r="AA48" s="3">
        <f t="shared" si="0"/>
        <v>4800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627</v>
      </c>
      <c r="F49" s="125">
        <v>39802</v>
      </c>
      <c r="G49" s="102">
        <v>9900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39802</v>
      </c>
      <c r="P49" s="125">
        <v>40841</v>
      </c>
      <c r="Q49" s="125">
        <v>41996</v>
      </c>
      <c r="R49" s="102">
        <v>7200</v>
      </c>
      <c r="S49" s="102"/>
      <c r="T49" s="102"/>
      <c r="U49" s="102"/>
      <c r="V49" s="102"/>
      <c r="W49"/>
      <c r="X49"/>
      <c r="AA49" s="3">
        <f t="shared" si="0"/>
        <v>7200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626</v>
      </c>
      <c r="F50" s="125">
        <v>39802</v>
      </c>
      <c r="G50" s="102">
        <v>7200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39802</v>
      </c>
      <c r="P50" s="125">
        <v>39802</v>
      </c>
      <c r="Q50" s="125">
        <v>41123</v>
      </c>
      <c r="R50" s="102">
        <v>7200</v>
      </c>
      <c r="S50" s="102"/>
      <c r="T50" s="102"/>
      <c r="U50" s="102"/>
      <c r="V50" s="102"/>
      <c r="W50"/>
      <c r="X50"/>
      <c r="AA50" s="3">
        <f t="shared" si="0"/>
        <v>7200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625</v>
      </c>
      <c r="F51" s="125">
        <v>39802</v>
      </c>
      <c r="G51" s="102">
        <v>5400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40309</v>
      </c>
      <c r="P51" s="125">
        <v>40500</v>
      </c>
      <c r="Q51" s="125">
        <v>39273</v>
      </c>
      <c r="R51" s="102">
        <v>5400</v>
      </c>
      <c r="S51" s="102"/>
      <c r="T51" s="102"/>
      <c r="U51" s="102"/>
      <c r="V51" s="102"/>
      <c r="W51"/>
      <c r="X51"/>
      <c r="AA51" s="3">
        <f t="shared" si="0"/>
        <v>5400</v>
      </c>
    </row>
    <row r="52" spans="1:27" ht="33" customHeight="1" x14ac:dyDescent="0.2">
      <c r="A52" s="102">
        <v>43</v>
      </c>
      <c r="B52" s="104" t="s">
        <v>741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2"/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62" t="s">
        <v>713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0</v>
      </c>
      <c r="S53" s="179" t="s">
        <v>755</v>
      </c>
      <c r="T53" s="102"/>
      <c r="U53" s="102"/>
      <c r="V53" s="102"/>
      <c r="W53"/>
      <c r="X53"/>
      <c r="AA53" s="3">
        <f t="shared" si="0"/>
        <v>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4"/>
      <c r="T55" s="104"/>
      <c r="U55" s="102"/>
      <c r="V55" s="103"/>
      <c r="W55"/>
      <c r="X55"/>
    </row>
    <row r="56" spans="1:27" ht="38.25" x14ac:dyDescent="0.2">
      <c r="A56" s="102">
        <v>47</v>
      </c>
      <c r="B56" s="104" t="s">
        <v>742</v>
      </c>
      <c r="C56" s="104" t="s">
        <v>472</v>
      </c>
      <c r="D56" s="104" t="s">
        <v>486</v>
      </c>
      <c r="E56" s="104" t="s">
        <v>747</v>
      </c>
      <c r="F56" s="125">
        <v>41008</v>
      </c>
      <c r="G56" s="102">
        <v>6600</v>
      </c>
      <c r="H56" s="104" t="s">
        <v>97</v>
      </c>
      <c r="I56" s="104" t="s">
        <v>748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749</v>
      </c>
      <c r="O56" s="125">
        <v>41885</v>
      </c>
      <c r="P56" s="102"/>
      <c r="Q56" s="102"/>
      <c r="R56" s="102"/>
      <c r="S56" s="104"/>
      <c r="T56" s="104"/>
      <c r="U56" s="102"/>
      <c r="V56" s="103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5" sqref="D1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8" t="s">
        <v>39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330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330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330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I10" sqref="I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48" t="s">
        <v>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36" t="s">
        <v>62</v>
      </c>
      <c r="B3" s="237"/>
      <c r="C3" s="237"/>
      <c r="D3" s="238"/>
      <c r="E3" s="239">
        <v>500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36" t="s">
        <v>71</v>
      </c>
      <c r="B4" s="237"/>
      <c r="C4" s="237"/>
      <c r="D4" s="238"/>
      <c r="E4" s="251">
        <f>COUNTIF(A10:A100,"&lt;&gt;"&amp;"")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500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36" t="s">
        <v>73</v>
      </c>
      <c r="B6" s="242"/>
      <c r="C6" s="242"/>
      <c r="D6" s="243"/>
      <c r="E6" s="239">
        <f>SUMIF(B10:B100,"&lt;&gt;"&amp;"ΑΚΥΡΩΣΗ",G10:G100)</f>
        <v>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44" t="s">
        <v>63</v>
      </c>
      <c r="B7" s="245"/>
      <c r="C7" s="245"/>
      <c r="D7" s="246"/>
      <c r="E7" s="239">
        <f>E3-E6</f>
        <v>500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F10" sqref="F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8" t="s">
        <v>11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1320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1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1320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1320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51">
        <v>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99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7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2" sqref="B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48" t="s">
        <v>13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1830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4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1885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1885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44" t="s">
        <v>63</v>
      </c>
      <c r="B7" s="245"/>
      <c r="C7" s="245"/>
      <c r="D7" s="246"/>
      <c r="E7" s="251">
        <v>845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1885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 s="161">
        <v>1</v>
      </c>
      <c r="B10" s="162" t="s">
        <v>710</v>
      </c>
      <c r="C10" s="162" t="s">
        <v>472</v>
      </c>
      <c r="D10" s="162" t="s">
        <v>641</v>
      </c>
      <c r="E10" s="162" t="s">
        <v>642</v>
      </c>
      <c r="F10" s="163">
        <v>35853</v>
      </c>
      <c r="G10" s="161">
        <v>900</v>
      </c>
      <c r="H10" s="162" t="s">
        <v>97</v>
      </c>
      <c r="I10" s="162" t="s">
        <v>643</v>
      </c>
      <c r="J10" s="162" t="s">
        <v>64</v>
      </c>
      <c r="K10" s="180">
        <v>42727</v>
      </c>
      <c r="L10" s="180">
        <v>42997</v>
      </c>
      <c r="M10" s="180">
        <v>42997</v>
      </c>
      <c r="N10" s="180">
        <v>43000</v>
      </c>
      <c r="O10" s="161"/>
      <c r="P10" s="161"/>
      <c r="Q10" s="161"/>
      <c r="R10" s="161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62" t="s">
        <v>713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179" t="s">
        <v>756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51" x14ac:dyDescent="0.2">
      <c r="A13" s="102">
        <v>4</v>
      </c>
      <c r="B13" s="104" t="s">
        <v>714</v>
      </c>
      <c r="C13" s="104" t="s">
        <v>472</v>
      </c>
      <c r="D13" s="104" t="s">
        <v>486</v>
      </c>
      <c r="E13" s="104" t="s">
        <v>715</v>
      </c>
      <c r="F13" s="125">
        <v>40981</v>
      </c>
      <c r="G13" s="102">
        <v>385</v>
      </c>
      <c r="H13" s="104" t="s">
        <v>97</v>
      </c>
      <c r="I13" s="104" t="s">
        <v>716</v>
      </c>
      <c r="J13" s="104" t="s">
        <v>64</v>
      </c>
      <c r="K13" s="125">
        <v>41095</v>
      </c>
      <c r="L13" s="125">
        <v>41165</v>
      </c>
      <c r="M13" s="125">
        <v>41165</v>
      </c>
      <c r="N13" s="104" t="s">
        <v>717</v>
      </c>
      <c r="O13" s="125">
        <v>41899</v>
      </c>
      <c r="P13" s="125">
        <v>41997</v>
      </c>
      <c r="Q13" s="125">
        <v>43887</v>
      </c>
      <c r="R13" s="102">
        <v>385</v>
      </c>
      <c r="S13" s="102"/>
      <c r="T13" s="102"/>
      <c r="U13" s="102"/>
      <c r="V13" s="102"/>
      <c r="W13" s="158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02"/>
      <c r="B14" s="104"/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8"/>
      <c r="X14" s="102"/>
      <c r="AA14" s="3">
        <f t="shared" si="0"/>
        <v>0</v>
      </c>
    </row>
    <row r="15" spans="1:27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Q11" sqref="Q11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48" t="s">
        <v>14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6" t="s">
        <v>636</v>
      </c>
      <c r="B3" s="237"/>
      <c r="C3" s="237"/>
      <c r="D3" s="238"/>
      <c r="E3" s="239">
        <v>2720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COUNTIF(A10:A101,"&lt;&gt;"&amp;"")</f>
        <v>6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3170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SUMIF(B10:B100,"&lt;&gt;"&amp;"ΑΚΥΡΩΣΗ",G10:G100)</f>
        <v>1850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f>E3-E6</f>
        <v>870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8">
        <v>1</v>
      </c>
      <c r="B10" s="181" t="s">
        <v>713</v>
      </c>
      <c r="C10" s="168" t="s">
        <v>472</v>
      </c>
      <c r="D10" s="168" t="s">
        <v>478</v>
      </c>
      <c r="E10" s="168" t="s">
        <v>479</v>
      </c>
      <c r="F10" s="169">
        <v>35333</v>
      </c>
      <c r="G10" s="168">
        <v>0</v>
      </c>
      <c r="H10" s="168"/>
      <c r="I10" s="170" t="s">
        <v>480</v>
      </c>
      <c r="J10" s="168" t="s">
        <v>64</v>
      </c>
      <c r="K10" s="169">
        <v>35333</v>
      </c>
      <c r="L10" s="169">
        <v>35333</v>
      </c>
      <c r="M10" s="169">
        <v>35333</v>
      </c>
      <c r="N10" s="169">
        <v>35755</v>
      </c>
      <c r="O10" s="169">
        <v>35333</v>
      </c>
      <c r="P10" s="169">
        <v>36451</v>
      </c>
      <c r="Q10" s="169">
        <v>36837</v>
      </c>
      <c r="R10" s="168">
        <v>0</v>
      </c>
      <c r="S10" s="179" t="s">
        <v>758</v>
      </c>
      <c r="T10" s="170"/>
      <c r="U10" s="168"/>
      <c r="V10" s="168"/>
      <c r="W10" s="66" t="s">
        <v>90</v>
      </c>
      <c r="X10" s="93">
        <f>SUMIFS(G10:G249,P10:P249,"&lt;&gt;"&amp;"",B10:B249,"&lt;&gt;"&amp;"ΑΚΥΡΩΣΗ")</f>
        <v>1350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70">
        <v>2</v>
      </c>
      <c r="B11" s="170" t="s">
        <v>477</v>
      </c>
      <c r="C11" s="170" t="s">
        <v>472</v>
      </c>
      <c r="D11" s="170" t="s">
        <v>481</v>
      </c>
      <c r="E11" s="170" t="s">
        <v>482</v>
      </c>
      <c r="F11" s="169">
        <v>36795</v>
      </c>
      <c r="G11" s="168">
        <v>450</v>
      </c>
      <c r="H11" s="168"/>
      <c r="I11" s="168" t="s">
        <v>480</v>
      </c>
      <c r="J11" s="168" t="s">
        <v>64</v>
      </c>
      <c r="K11" s="169">
        <v>36795</v>
      </c>
      <c r="L11" s="169">
        <v>36795</v>
      </c>
      <c r="M11" s="169">
        <v>36795</v>
      </c>
      <c r="N11" s="169">
        <v>36609</v>
      </c>
      <c r="O11" s="169">
        <v>36795</v>
      </c>
      <c r="P11" s="169">
        <v>37194</v>
      </c>
      <c r="Q11" s="169">
        <v>37654</v>
      </c>
      <c r="R11" s="168">
        <v>450</v>
      </c>
      <c r="S11" s="168"/>
      <c r="T11" s="168"/>
      <c r="U11" s="168"/>
      <c r="V11" s="168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8">
        <v>3</v>
      </c>
      <c r="B12" s="170" t="s">
        <v>131</v>
      </c>
      <c r="C12" s="170" t="s">
        <v>472</v>
      </c>
      <c r="D12" s="170" t="s">
        <v>483</v>
      </c>
      <c r="E12" s="170" t="s">
        <v>484</v>
      </c>
      <c r="F12" s="169">
        <v>37750</v>
      </c>
      <c r="G12" s="168">
        <v>1320</v>
      </c>
      <c r="H12" s="168" t="s">
        <v>97</v>
      </c>
      <c r="I12" s="168" t="s">
        <v>485</v>
      </c>
      <c r="J12" s="168" t="s">
        <v>99</v>
      </c>
      <c r="K12" s="169"/>
      <c r="L12" s="169"/>
      <c r="M12" s="169"/>
      <c r="N12" s="169"/>
      <c r="O12" s="169"/>
      <c r="P12" s="169"/>
      <c r="Q12" s="169"/>
      <c r="R12" s="168"/>
      <c r="S12" s="168"/>
      <c r="T12" s="171" t="s">
        <v>670</v>
      </c>
      <c r="U12" s="168"/>
      <c r="V12" s="168"/>
      <c r="W12" s="137" t="s">
        <v>558</v>
      </c>
      <c r="X12" s="102">
        <f>SUMIFS(R10:R249,P10:P249,"&lt;&gt;"&amp;"",B10:B249,"&lt;&gt;"&amp;"ΑΚΥΡΩΣΗ")</f>
        <v>1350</v>
      </c>
      <c r="AA12" s="3">
        <f t="shared" si="0"/>
        <v>0</v>
      </c>
    </row>
    <row r="13" spans="1:27" ht="38.25" x14ac:dyDescent="0.2">
      <c r="A13" s="172">
        <v>4</v>
      </c>
      <c r="B13" s="181" t="s">
        <v>713</v>
      </c>
      <c r="C13" s="172" t="s">
        <v>472</v>
      </c>
      <c r="D13" s="172" t="s">
        <v>486</v>
      </c>
      <c r="E13" s="172" t="s">
        <v>487</v>
      </c>
      <c r="F13" s="173">
        <v>39846</v>
      </c>
      <c r="G13" s="174">
        <v>450</v>
      </c>
      <c r="H13" s="174"/>
      <c r="I13" s="174" t="s">
        <v>480</v>
      </c>
      <c r="J13" s="174" t="s">
        <v>64</v>
      </c>
      <c r="K13" s="173">
        <v>39846</v>
      </c>
      <c r="L13" s="173">
        <v>39846</v>
      </c>
      <c r="M13" s="173">
        <v>39846</v>
      </c>
      <c r="N13" s="173">
        <v>39846</v>
      </c>
      <c r="O13" s="173">
        <v>39846</v>
      </c>
      <c r="P13" s="173">
        <v>41745</v>
      </c>
      <c r="Q13" s="173">
        <v>37957</v>
      </c>
      <c r="R13" s="174">
        <v>450</v>
      </c>
      <c r="S13" s="179" t="s">
        <v>757</v>
      </c>
      <c r="T13" s="174"/>
      <c r="U13" s="174"/>
      <c r="V13" s="174"/>
      <c r="W13" s="102"/>
      <c r="X13" s="102">
        <f>COUNTIFS(Q10:Q249,"&lt;&gt;"&amp;"",B10:B249,"&lt;&gt;"&amp;"ΑΚΥΡΩΣΗ")</f>
        <v>3</v>
      </c>
      <c r="AA13" s="3">
        <f t="shared" si="0"/>
        <v>450</v>
      </c>
    </row>
    <row r="14" spans="1:27" ht="63.75" x14ac:dyDescent="0.2">
      <c r="A14" s="170">
        <v>5</v>
      </c>
      <c r="B14" s="170" t="s">
        <v>714</v>
      </c>
      <c r="C14" s="170" t="s">
        <v>472</v>
      </c>
      <c r="D14" s="170" t="s">
        <v>486</v>
      </c>
      <c r="E14" s="170" t="s">
        <v>719</v>
      </c>
      <c r="F14" s="175">
        <v>40981</v>
      </c>
      <c r="G14" s="168">
        <v>450</v>
      </c>
      <c r="H14" s="170" t="s">
        <v>97</v>
      </c>
      <c r="I14" s="170" t="s">
        <v>720</v>
      </c>
      <c r="J14" s="170" t="s">
        <v>64</v>
      </c>
      <c r="K14" s="175">
        <v>41095</v>
      </c>
      <c r="L14" s="175">
        <v>41113</v>
      </c>
      <c r="M14" s="175">
        <v>41113</v>
      </c>
      <c r="N14" s="170" t="s">
        <v>723</v>
      </c>
      <c r="O14" s="175">
        <v>41673</v>
      </c>
      <c r="P14" s="175">
        <v>41745</v>
      </c>
      <c r="Q14" s="168"/>
      <c r="R14" s="168">
        <v>450</v>
      </c>
      <c r="S14" s="168"/>
      <c r="T14" s="168"/>
      <c r="U14" s="168"/>
      <c r="V14" s="168"/>
      <c r="W14" s="158"/>
      <c r="X14" s="102"/>
      <c r="AA14" s="3">
        <f t="shared" si="0"/>
        <v>450</v>
      </c>
    </row>
    <row r="15" spans="1:27" ht="38.25" x14ac:dyDescent="0.2">
      <c r="A15" s="170">
        <v>6</v>
      </c>
      <c r="B15" s="170" t="s">
        <v>718</v>
      </c>
      <c r="C15" s="170" t="s">
        <v>472</v>
      </c>
      <c r="D15" s="170" t="s">
        <v>478</v>
      </c>
      <c r="E15" s="170" t="s">
        <v>721</v>
      </c>
      <c r="F15" s="175">
        <v>42387</v>
      </c>
      <c r="G15" s="168">
        <v>500</v>
      </c>
      <c r="H15" s="170" t="s">
        <v>97</v>
      </c>
      <c r="I15" s="170" t="s">
        <v>722</v>
      </c>
      <c r="J15" s="170" t="s">
        <v>64</v>
      </c>
      <c r="K15" s="175">
        <v>42424</v>
      </c>
      <c r="L15" s="175">
        <v>43090</v>
      </c>
      <c r="M15" s="175">
        <v>43090</v>
      </c>
      <c r="N15" s="170" t="s">
        <v>724</v>
      </c>
      <c r="O15" s="175">
        <v>43656</v>
      </c>
      <c r="P15" s="168"/>
      <c r="Q15" s="168"/>
      <c r="R15" s="168"/>
      <c r="S15" s="168"/>
      <c r="T15" s="168"/>
      <c r="U15" s="168"/>
      <c r="V15" s="168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R25" sqref="R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48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36" t="s">
        <v>62</v>
      </c>
      <c r="B3" s="237"/>
      <c r="C3" s="237"/>
      <c r="D3" s="238"/>
      <c r="E3" s="239">
        <v>670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COUNTIF(A10:A131,"&lt;&gt;"&amp;"")</f>
        <v>2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SUMIF(G10:G131,"&lt;&gt;"&amp;"")</f>
        <v>665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SUM(AA10:AA75)</f>
        <v>665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P6" s="138"/>
      <c r="Q6" s="138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44" t="s">
        <v>63</v>
      </c>
      <c r="B7" s="245"/>
      <c r="C7" s="245"/>
      <c r="D7" s="246"/>
      <c r="E7" s="251">
        <v>5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4">
        <v>39609</v>
      </c>
      <c r="G10">
        <v>500</v>
      </c>
      <c r="H10"/>
      <c r="I10" s="99" t="s">
        <v>480</v>
      </c>
      <c r="J10" s="99" t="s">
        <v>64</v>
      </c>
      <c r="K10" s="124">
        <v>39609</v>
      </c>
      <c r="L10" s="124">
        <v>39609</v>
      </c>
      <c r="M10" s="124">
        <v>39609</v>
      </c>
      <c r="N10" s="124">
        <v>39609</v>
      </c>
      <c r="O10" s="124">
        <v>40402</v>
      </c>
      <c r="P10" s="124">
        <v>40500</v>
      </c>
      <c r="Q10" s="124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4">
        <v>39609</v>
      </c>
      <c r="G11">
        <v>165</v>
      </c>
      <c r="H11"/>
      <c r="I11" s="99" t="s">
        <v>480</v>
      </c>
      <c r="J11" s="99" t="s">
        <v>64</v>
      </c>
      <c r="K11" s="124">
        <v>39609</v>
      </c>
      <c r="L11" s="124">
        <v>39609</v>
      </c>
      <c r="M11" s="124">
        <v>39609</v>
      </c>
      <c r="N11" s="124">
        <v>39609</v>
      </c>
      <c r="O11" s="124">
        <v>39609</v>
      </c>
      <c r="P11" s="124">
        <v>40246</v>
      </c>
      <c r="Q11" s="124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F12" sqref="F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48" t="s">
        <v>47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36" t="s">
        <v>637</v>
      </c>
      <c r="B3" s="237"/>
      <c r="C3" s="237"/>
      <c r="D3" s="238"/>
      <c r="E3" s="239">
        <v>26000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COUNTIF(A10:A100,"&lt;&gt;"&amp;"")</f>
        <v>8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21700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SUM(AA10:AA17)</f>
        <v>17000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v>10800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7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7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58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B24" sqref="B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48" t="s">
        <v>471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48" t="s">
        <v>26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36" t="s">
        <v>636</v>
      </c>
      <c r="B3" s="237"/>
      <c r="C3" s="237"/>
      <c r="D3" s="238"/>
      <c r="E3" s="239">
        <v>21000</v>
      </c>
      <c r="F3" s="240"/>
      <c r="G3" s="240"/>
      <c r="H3" s="240"/>
      <c r="I3" s="240"/>
      <c r="J3" s="240"/>
      <c r="K3" s="240"/>
      <c r="L3" s="240"/>
      <c r="M3" s="241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36" t="s">
        <v>71</v>
      </c>
      <c r="B4" s="237"/>
      <c r="C4" s="237"/>
      <c r="D4" s="238"/>
      <c r="E4" s="251">
        <f>COUNTIF(A10:A100,"&lt;&gt;"&amp;"")</f>
        <v>7</v>
      </c>
      <c r="F4" s="252"/>
      <c r="G4" s="252"/>
      <c r="H4" s="252"/>
      <c r="I4" s="252"/>
      <c r="J4" s="252"/>
      <c r="K4" s="252"/>
      <c r="L4" s="252"/>
      <c r="M4" s="253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36" t="s">
        <v>72</v>
      </c>
      <c r="B5" s="237"/>
      <c r="C5" s="237"/>
      <c r="D5" s="238"/>
      <c r="E5" s="239">
        <f>SUMIF(G10:G100,"&lt;&gt;"&amp;"")</f>
        <v>16450</v>
      </c>
      <c r="F5" s="240"/>
      <c r="G5" s="240"/>
      <c r="H5" s="240"/>
      <c r="I5" s="240"/>
      <c r="J5" s="240"/>
      <c r="K5" s="240"/>
      <c r="L5" s="240"/>
      <c r="M5" s="241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36" t="s">
        <v>73</v>
      </c>
      <c r="B6" s="242"/>
      <c r="C6" s="242"/>
      <c r="D6" s="243"/>
      <c r="E6" s="239">
        <f>SUMIFS(G10:G100,B10:B100,"&lt;&gt;"&amp;"ΑΚΥΡΩΣΗ",B10:B100,"&lt;&gt;"&amp;"ΥΠΟΒΟΛΗ ΑΙΤΗΣΗΣ")</f>
        <v>13950</v>
      </c>
      <c r="F6" s="240"/>
      <c r="G6" s="240"/>
      <c r="H6" s="240"/>
      <c r="I6" s="240"/>
      <c r="J6" s="240"/>
      <c r="K6" s="240"/>
      <c r="L6" s="240"/>
      <c r="M6" s="241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f>E3-X8</f>
        <v>7050</v>
      </c>
      <c r="F7" s="240"/>
      <c r="G7" s="240"/>
      <c r="H7" s="240"/>
      <c r="I7" s="240"/>
      <c r="J7" s="240"/>
      <c r="K7" s="240"/>
      <c r="L7" s="240"/>
      <c r="M7" s="241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37" t="s">
        <v>558</v>
      </c>
      <c r="X12" s="102">
        <f>SUMIFS(R10:R249,P10:P249,"&lt;&gt;"&amp;"",B10:B249,"&lt;&gt;"&amp;"ΑΚΥΡΩΣΗ")</f>
        <v>11925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51.75" customHeight="1" x14ac:dyDescent="0.2">
      <c r="A15" s="126">
        <v>6</v>
      </c>
      <c r="B15" s="165" t="s">
        <v>713</v>
      </c>
      <c r="C15" s="127" t="s">
        <v>472</v>
      </c>
      <c r="D15" s="127" t="s">
        <v>486</v>
      </c>
      <c r="E15" s="127" t="s">
        <v>510</v>
      </c>
      <c r="F15" s="128">
        <v>39846</v>
      </c>
      <c r="G15" s="126">
        <v>0</v>
      </c>
      <c r="H15" s="126"/>
      <c r="I15" s="127" t="s">
        <v>480</v>
      </c>
      <c r="J15" s="127" t="s">
        <v>64</v>
      </c>
      <c r="K15" s="128">
        <v>39846</v>
      </c>
      <c r="L15" s="128">
        <v>39846</v>
      </c>
      <c r="M15" s="128">
        <v>39846</v>
      </c>
      <c r="N15" s="128">
        <v>41095</v>
      </c>
      <c r="O15" s="128">
        <v>40402</v>
      </c>
      <c r="P15" s="128">
        <v>40500</v>
      </c>
      <c r="Q15" s="128">
        <v>37622</v>
      </c>
      <c r="R15" s="126">
        <v>0</v>
      </c>
      <c r="S15" s="178" t="s">
        <v>750</v>
      </c>
      <c r="T15" s="126"/>
      <c r="U15" s="126"/>
      <c r="V15" s="126"/>
      <c r="W15"/>
      <c r="X15"/>
      <c r="AA15" s="3">
        <f t="shared" si="0"/>
        <v>0</v>
      </c>
    </row>
    <row r="16" spans="1:27" ht="42.75" customHeight="1" x14ac:dyDescent="0.2">
      <c r="A16" s="176">
        <v>7</v>
      </c>
      <c r="B16" s="104" t="s">
        <v>711</v>
      </c>
      <c r="C16" s="104" t="s">
        <v>472</v>
      </c>
      <c r="D16" s="104" t="s">
        <v>486</v>
      </c>
      <c r="E16" s="104" t="s">
        <v>725</v>
      </c>
      <c r="F16" s="167">
        <v>40994</v>
      </c>
      <c r="G16" s="166">
        <v>2025</v>
      </c>
      <c r="H16" s="104" t="s">
        <v>97</v>
      </c>
      <c r="I16" s="104" t="s">
        <v>726</v>
      </c>
      <c r="J16" s="104" t="s">
        <v>64</v>
      </c>
      <c r="K16" s="167">
        <v>41095</v>
      </c>
      <c r="L16" s="167">
        <v>40994</v>
      </c>
      <c r="M16" s="167">
        <v>40994</v>
      </c>
      <c r="N16" s="104" t="s">
        <v>727</v>
      </c>
      <c r="O16" s="167">
        <v>41673</v>
      </c>
      <c r="P16" s="167">
        <v>43671</v>
      </c>
      <c r="Q16" s="166"/>
      <c r="R16" s="166"/>
      <c r="S16" s="166"/>
      <c r="T16" s="166"/>
      <c r="U16" s="166"/>
      <c r="V16" s="166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2020-05-06T08:11:35Z</dcterms:modified>
</cp:coreProperties>
</file>